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00" windowHeight="15880"/>
  </bookViews>
  <sheets>
    <sheet name="未领取" sheetId="1" r:id="rId1"/>
    <sheet name="已领取" sheetId="2" r:id="rId2"/>
  </sheets>
  <externalReferences>
    <externalReference r:id="rId3"/>
  </externalReferences>
  <definedNames>
    <definedName name="_xlnm._FilterDatabase" localSheetId="0" hidden="1">未领取!$A$2:$AI$46</definedName>
    <definedName name="_xlnm.Print_Area" localSheetId="0">未领取!$A$1:$AH$46</definedName>
  </definedNames>
  <calcPr calcId="144525"/>
</workbook>
</file>

<file path=xl/sharedStrings.xml><?xml version="1.0" encoding="utf-8"?>
<sst xmlns="http://schemas.openxmlformats.org/spreadsheetml/2006/main" count="1026" uniqueCount="271">
  <si>
    <t>老带新领取物业费明细（未领取）</t>
  </si>
  <si>
    <t>序号</t>
  </si>
  <si>
    <t>新客户姓名</t>
  </si>
  <si>
    <t>电话</t>
  </si>
  <si>
    <t>楼栋</t>
  </si>
  <si>
    <t>房源</t>
  </si>
  <si>
    <t>建筑面积</t>
  </si>
  <si>
    <t>签约总价</t>
  </si>
  <si>
    <t>首次到访日期</t>
  </si>
  <si>
    <t>首次到访时间</t>
  </si>
  <si>
    <t>认购时间</t>
  </si>
  <si>
    <t>团队</t>
  </si>
  <si>
    <t>原置业顾问</t>
  </si>
  <si>
    <t>现置业顾问</t>
  </si>
  <si>
    <t>老客户姓名</t>
  </si>
  <si>
    <t>首日到访日期</t>
  </si>
  <si>
    <t>明源新来访途径</t>
  </si>
  <si>
    <t>关于来访途径因素是否合理</t>
  </si>
  <si>
    <t>老业主认购和新业主到访时间关系（主要判断办法）</t>
  </si>
  <si>
    <t>老业主认购时间和新业主认购时间关系（次要判断办法）</t>
  </si>
  <si>
    <t>关于时间因素是否合理</t>
  </si>
  <si>
    <t>是否符合发放</t>
  </si>
  <si>
    <t>备注</t>
  </si>
  <si>
    <t>置业顾问</t>
  </si>
  <si>
    <t>是否已领一年物业费券</t>
  </si>
  <si>
    <t>王蕾</t>
  </si>
  <si>
    <t>2020/4/11-16:26</t>
  </si>
  <si>
    <t>自销</t>
  </si>
  <si>
    <t>刘洋</t>
  </si>
  <si>
    <t>宋树鹏</t>
  </si>
  <si>
    <t>徐佳彤</t>
  </si>
  <si>
    <t>无</t>
  </si>
  <si>
    <t>未搜到</t>
  </si>
  <si>
    <t>客户转介</t>
  </si>
  <si>
    <t>途径符合</t>
  </si>
  <si>
    <t>完全符合</t>
  </si>
  <si>
    <t>发放</t>
  </si>
  <si>
    <t>老业主认购早于新业主来访</t>
  </si>
  <si>
    <t>马海园</t>
  </si>
  <si>
    <t>否</t>
  </si>
  <si>
    <t>张伟斌</t>
  </si>
  <si>
    <t>2020/4/11-21:12</t>
  </si>
  <si>
    <t>围挡</t>
  </si>
  <si>
    <t>途径不符合</t>
  </si>
  <si>
    <t>基本合理</t>
  </si>
  <si>
    <t>不予发放</t>
  </si>
  <si>
    <t>老业主认购时间与新业主来访时间相等</t>
  </si>
  <si>
    <t>殷馥睿</t>
  </si>
  <si>
    <t>2020/4/15-14:04</t>
  </si>
  <si>
    <t>中原</t>
  </si>
  <si>
    <t>柏逸</t>
  </si>
  <si>
    <t>张智</t>
  </si>
  <si>
    <t>付春香</t>
  </si>
  <si>
    <t>2020/3/29-9:43</t>
  </si>
  <si>
    <t>朋友介绍</t>
  </si>
  <si>
    <t>周祎石</t>
  </si>
  <si>
    <t>2020/4/19-12:07</t>
  </si>
  <si>
    <t>杨忠成</t>
  </si>
  <si>
    <t>2019/10/24-13:57</t>
  </si>
  <si>
    <t>徐雨</t>
  </si>
  <si>
    <t>2020/4/26-16:59</t>
  </si>
  <si>
    <t>段洪雨</t>
  </si>
  <si>
    <t>2020/4/26-16:58</t>
  </si>
  <si>
    <t>崔倩文</t>
  </si>
  <si>
    <t>2019/12/21-17:28</t>
  </si>
  <si>
    <t>赵扬</t>
  </si>
  <si>
    <t>2020/4/28/-15:55</t>
  </si>
  <si>
    <t>付莹</t>
  </si>
  <si>
    <t>张威</t>
  </si>
  <si>
    <t>25</t>
  </si>
  <si>
    <t>602</t>
  </si>
  <si>
    <t>王国洁</t>
  </si>
  <si>
    <t>高靳</t>
  </si>
  <si>
    <t>2020/5/1-17:52</t>
  </si>
  <si>
    <t>郑德秋</t>
  </si>
  <si>
    <t>2020/4/23-16:44</t>
  </si>
  <si>
    <t>不符合</t>
  </si>
  <si>
    <t>新客户到访时间早于老业主认购时间</t>
  </si>
  <si>
    <t>田婷</t>
  </si>
  <si>
    <t>2020/5/1-17:53</t>
  </si>
  <si>
    <t>宋晓宇</t>
  </si>
  <si>
    <t>2020/4/30-17:20</t>
  </si>
  <si>
    <t>张淑春</t>
  </si>
  <si>
    <t>刘东梅</t>
  </si>
  <si>
    <t>2020/5/4-18:48</t>
  </si>
  <si>
    <t>王曼</t>
  </si>
  <si>
    <t>周佳楠</t>
  </si>
  <si>
    <t>2020/3/2-15:03</t>
  </si>
  <si>
    <t>刘妍</t>
  </si>
  <si>
    <t>2020/5/4-18:49</t>
  </si>
  <si>
    <t>王婧</t>
  </si>
  <si>
    <t>电话姓名均查不到</t>
  </si>
  <si>
    <t>霍薇</t>
  </si>
  <si>
    <t>15843149065</t>
  </si>
  <si>
    <t>304</t>
  </si>
  <si>
    <t>缺少信息</t>
  </si>
  <si>
    <t>到访时间缺失</t>
  </si>
  <si>
    <t>肖奇</t>
  </si>
  <si>
    <t>2020/3/11-16:26</t>
  </si>
  <si>
    <t>姜虹</t>
  </si>
  <si>
    <t>2020/5/5-18:32</t>
  </si>
  <si>
    <t>林俊良</t>
  </si>
  <si>
    <t>15948014795</t>
  </si>
  <si>
    <t>23</t>
  </si>
  <si>
    <t>302</t>
  </si>
  <si>
    <t>赖国秀</t>
  </si>
  <si>
    <t>李艳</t>
  </si>
  <si>
    <t>2020/5/16-11:29</t>
  </si>
  <si>
    <t>黄维中</t>
  </si>
  <si>
    <t>2020/5/1-14:22</t>
  </si>
  <si>
    <t>刘东</t>
  </si>
  <si>
    <t>曹桂云</t>
  </si>
  <si>
    <t>2020/5/17-16:34</t>
  </si>
  <si>
    <t>郭建华</t>
  </si>
  <si>
    <t>2020/4/26-9:21</t>
  </si>
  <si>
    <t>吴跃田</t>
  </si>
  <si>
    <t>2020/5/18-16:00</t>
  </si>
  <si>
    <t>柳航</t>
  </si>
  <si>
    <t>2020/5/24-18:17</t>
  </si>
  <si>
    <t>陈思宇</t>
  </si>
  <si>
    <t>2020/3/3-14:19</t>
  </si>
  <si>
    <t>王国峰</t>
  </si>
  <si>
    <t>2020/5/30-17:39</t>
  </si>
  <si>
    <t>李刚</t>
  </si>
  <si>
    <t>2020/8/9-15:20</t>
  </si>
  <si>
    <t>王蔷（张为举）</t>
  </si>
  <si>
    <t>15584304411
18686661921</t>
  </si>
  <si>
    <t>2020/6/3-16:14</t>
  </si>
  <si>
    <t>博誉</t>
  </si>
  <si>
    <t>孙丹</t>
  </si>
  <si>
    <t>赵文</t>
  </si>
  <si>
    <t>2020/5/30-16:42</t>
  </si>
  <si>
    <t>魏丽新</t>
  </si>
  <si>
    <t>李琦</t>
  </si>
  <si>
    <t>杨丹丹</t>
  </si>
  <si>
    <t>2020/5/31-18:08</t>
  </si>
  <si>
    <t>邹颖</t>
  </si>
  <si>
    <t>张硕</t>
  </si>
  <si>
    <t>2020/3/22-9:13</t>
  </si>
  <si>
    <t>李闯</t>
  </si>
  <si>
    <t>杨大伟</t>
  </si>
  <si>
    <t>2020/6/4-14:37</t>
  </si>
  <si>
    <t>王迪</t>
  </si>
  <si>
    <t>2020/6/7-13:28</t>
  </si>
  <si>
    <t>刘萌</t>
  </si>
  <si>
    <t>2020/6/5-12:40</t>
  </si>
  <si>
    <t>刘春英</t>
  </si>
  <si>
    <t>18843112024</t>
  </si>
  <si>
    <t>21</t>
  </si>
  <si>
    <t>704</t>
  </si>
  <si>
    <t>2020/2/15-11:20</t>
  </si>
  <si>
    <t>潘荣新</t>
  </si>
  <si>
    <t>2020/6/6-11:48</t>
  </si>
  <si>
    <t>姜锋</t>
  </si>
  <si>
    <t>2020/3/15-18:51</t>
  </si>
  <si>
    <t>曲冰</t>
  </si>
  <si>
    <t>2020/5/28-13:28</t>
  </si>
  <si>
    <t>张漪</t>
  </si>
  <si>
    <t>李连宝</t>
  </si>
  <si>
    <t>2020/4/18-14:59</t>
  </si>
  <si>
    <t>博誉员工推介</t>
  </si>
  <si>
    <t>张庆德</t>
  </si>
  <si>
    <t>2020/6/10-16:14</t>
  </si>
  <si>
    <t>姜海融</t>
  </si>
  <si>
    <t>张雅雯</t>
  </si>
  <si>
    <t>2020/6/3-12:21</t>
  </si>
  <si>
    <t>王娜</t>
  </si>
  <si>
    <t>2020/6/16-12:44</t>
  </si>
  <si>
    <t>吴云博</t>
  </si>
  <si>
    <t>2020/6/10-12:42</t>
  </si>
  <si>
    <t>孙茉</t>
  </si>
  <si>
    <t>2020/6/29-14:32</t>
  </si>
  <si>
    <t>王波</t>
  </si>
  <si>
    <t>2020/6/30-18:40</t>
  </si>
  <si>
    <t>王晓艳</t>
  </si>
  <si>
    <t>2020/6/30-17:58</t>
  </si>
  <si>
    <t>郭成志</t>
  </si>
  <si>
    <t>2020/6/30-18:54</t>
  </si>
  <si>
    <t>曹振良</t>
  </si>
  <si>
    <t>2020/5/22-8:57</t>
  </si>
  <si>
    <t>张安辉</t>
  </si>
  <si>
    <t>2020/7/5-14:49</t>
  </si>
  <si>
    <t>鲍英华</t>
  </si>
  <si>
    <t>2020/6/16-20:17</t>
  </si>
  <si>
    <t>杨钟熙</t>
  </si>
  <si>
    <t>2020/7/5-15:13</t>
  </si>
  <si>
    <t>孙冬颖</t>
  </si>
  <si>
    <t>程广亮</t>
  </si>
  <si>
    <t>2020/7/13-13:28</t>
  </si>
  <si>
    <t>侯向南</t>
  </si>
  <si>
    <t>2020/4/9-12:58</t>
  </si>
  <si>
    <t>刘志国</t>
  </si>
  <si>
    <t>2020/7/13-16:35</t>
  </si>
  <si>
    <t>李明罡</t>
  </si>
  <si>
    <t>2020/5/30-11:44</t>
  </si>
  <si>
    <t>逯丹</t>
  </si>
  <si>
    <t>2020/7/12-14:29</t>
  </si>
  <si>
    <t>王子健</t>
  </si>
  <si>
    <t>廖云龙</t>
  </si>
  <si>
    <t>2020/8/14-13:17</t>
  </si>
  <si>
    <t>廖丽莎</t>
  </si>
  <si>
    <t>2020/8/14-11:15</t>
  </si>
  <si>
    <t>郭小艳</t>
  </si>
  <si>
    <t>2020/5/28-12:34</t>
  </si>
  <si>
    <t>马维禹</t>
  </si>
  <si>
    <t>老带新领取物业费明细（已领取）</t>
  </si>
  <si>
    <t>梁春平</t>
  </si>
  <si>
    <t>13756462989；18843166646</t>
  </si>
  <si>
    <t>2020/4/20-17:08</t>
  </si>
  <si>
    <t>董庆发</t>
  </si>
  <si>
    <t>13843087758</t>
  </si>
  <si>
    <t>26</t>
  </si>
  <si>
    <t>503</t>
  </si>
  <si>
    <t>2019/10/4-11:15</t>
  </si>
  <si>
    <t>是</t>
  </si>
  <si>
    <t>杨定波</t>
  </si>
  <si>
    <t>2020/4/17-15:42</t>
  </si>
  <si>
    <t>程欣桐</t>
  </si>
  <si>
    <t>18946751444</t>
  </si>
  <si>
    <t>404</t>
  </si>
  <si>
    <t>2020/1/12-14:55</t>
  </si>
  <si>
    <t>赵宇佳</t>
  </si>
  <si>
    <t>2020/4/12-9:17</t>
  </si>
  <si>
    <t>王印鑫</t>
  </si>
  <si>
    <t>王璐</t>
  </si>
  <si>
    <t>18686696942</t>
  </si>
  <si>
    <t>402</t>
  </si>
  <si>
    <t>2020/3/15-17:59</t>
  </si>
  <si>
    <t>翟雨</t>
  </si>
  <si>
    <t>窦明阳</t>
  </si>
  <si>
    <t>2019/10/28-17:01</t>
  </si>
  <si>
    <t>朋友圈</t>
  </si>
  <si>
    <t>刘可新</t>
  </si>
  <si>
    <t>张丽红</t>
  </si>
  <si>
    <t>2020/5/3-8:54</t>
  </si>
  <si>
    <t>朱景达</t>
  </si>
  <si>
    <t>2020/5/4-11:12</t>
  </si>
  <si>
    <t>张伟民</t>
  </si>
  <si>
    <t>郝建国</t>
  </si>
  <si>
    <t>2020/5/4-17:53</t>
  </si>
  <si>
    <t>王玉辉</t>
  </si>
  <si>
    <t>2020/3/14-11:44</t>
  </si>
  <si>
    <t>高鹤</t>
  </si>
  <si>
    <t>2020/5/5-18:23</t>
  </si>
  <si>
    <t>吕少丹</t>
  </si>
  <si>
    <t>2019/9/26-10:40</t>
  </si>
  <si>
    <t>李祖大</t>
  </si>
  <si>
    <t>尹晓琳</t>
  </si>
  <si>
    <t>15804301627</t>
  </si>
  <si>
    <t>502</t>
  </si>
  <si>
    <t>2019/10/11-18:08</t>
  </si>
  <si>
    <t>王馨悦</t>
  </si>
  <si>
    <t>王仙珍</t>
  </si>
  <si>
    <t>2020/2/29-13:03</t>
  </si>
  <si>
    <t>王雪</t>
  </si>
  <si>
    <t>2020/5/31-11:20</t>
  </si>
  <si>
    <t>王世元</t>
  </si>
  <si>
    <t>2020/5/30-10:35</t>
  </si>
  <si>
    <t>张萍</t>
  </si>
  <si>
    <t>2020/3/13-13:27</t>
  </si>
  <si>
    <t>董文博</t>
  </si>
  <si>
    <t>2020/6/6-17:05</t>
  </si>
  <si>
    <t>王蔷</t>
  </si>
  <si>
    <t>张艺濛</t>
  </si>
  <si>
    <t>2020/6/4-15:19</t>
  </si>
  <si>
    <t>尹振双</t>
  </si>
  <si>
    <t>2020/6/9-13:22</t>
  </si>
  <si>
    <t>孙志权</t>
  </si>
  <si>
    <t>2019/11/1-11:25</t>
  </si>
  <si>
    <t>郑雁</t>
  </si>
  <si>
    <t>2020/6/15-11:13</t>
  </si>
</sst>
</file>

<file path=xl/styles.xml><?xml version="1.0" encoding="utf-8"?>
<styleSheet xmlns="http://schemas.openxmlformats.org/spreadsheetml/2006/main">
  <numFmts count="7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$-F800]dddd\,\ mmmm\ dd\,\ yyyy"/>
    <numFmt numFmtId="178" formatCode="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0"/>
      <scheme val="major"/>
    </font>
    <font>
      <sz val="11"/>
      <color indexed="8"/>
      <name val="宋体"/>
      <charset val="0"/>
      <scheme val="major"/>
    </font>
    <font>
      <b/>
      <sz val="11"/>
      <color rgb="FFFF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177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2" xfId="51" applyNumberFormat="1" applyFont="1" applyFill="1" applyBorder="1" applyAlignment="1">
      <alignment horizontal="center" vertical="center"/>
    </xf>
    <xf numFmtId="178" fontId="2" fillId="0" borderId="2" xfId="51" applyNumberFormat="1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2" fillId="0" borderId="1" xfId="5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178" fontId="3" fillId="0" borderId="1" xfId="54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2" fillId="0" borderId="1" xfId="3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2" fillId="0" borderId="1" xfId="5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 wrapText="1"/>
    </xf>
    <xf numFmtId="178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57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8" fontId="2" fillId="0" borderId="1" xfId="51" applyNumberFormat="1" applyFont="1" applyFill="1" applyBorder="1" applyAlignment="1">
      <alignment horizontal="center" vertical="center"/>
    </xf>
    <xf numFmtId="178" fontId="2" fillId="3" borderId="1" xfId="51" applyNumberFormat="1" applyFont="1" applyFill="1" applyBorder="1" applyAlignment="1">
      <alignment horizontal="center" vertical="center"/>
    </xf>
    <xf numFmtId="178" fontId="10" fillId="3" borderId="1" xfId="5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3" borderId="1" xfId="5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1" fillId="0" borderId="1" xfId="56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13" fillId="0" borderId="1" xfId="56" applyNumberFormat="1" applyFont="1" applyFill="1" applyBorder="1" applyAlignment="1">
      <alignment horizontal="center" vertical="center"/>
    </xf>
    <xf numFmtId="178" fontId="13" fillId="0" borderId="1" xfId="54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8" fillId="5" borderId="2" xfId="0" applyNumberFormat="1" applyFont="1" applyFill="1" applyBorder="1" applyAlignment="1">
      <alignment horizontal="center" vertical="center"/>
    </xf>
    <xf numFmtId="178" fontId="3" fillId="9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8" fontId="13" fillId="9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5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4" xfId="51"/>
    <cellStyle name="常规 13" xfId="52"/>
    <cellStyle name="常规 22" xfId="53"/>
    <cellStyle name="常规 17" xfId="54"/>
    <cellStyle name="常规 24" xfId="55"/>
    <cellStyle name="常规 15" xfId="56"/>
    <cellStyle name="常规 20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329;&#40560;&#25991;&#20214;\2-&#31614;&#21576;\40-&#32769;&#24102;&#26032;&#29289;&#19994;&#36153;\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认购签约台账"/>
      <sheetName val="老带新"/>
      <sheetName val="Sheet1"/>
      <sheetName val="特批"/>
      <sheetName val="更名"/>
      <sheetName val="退房"/>
      <sheetName val="延期"/>
      <sheetName val="员工房源"/>
      <sheetName val="财务回款"/>
      <sheetName val="领导预留房源"/>
    </sheetNames>
    <sheetDataSet>
      <sheetData sheetId="0" refreshError="1">
        <row r="5">
          <cell r="A5" t="str">
            <v>王柏拓</v>
          </cell>
          <cell r="B5" t="str">
            <v>围挡</v>
          </cell>
        </row>
        <row r="6">
          <cell r="A6" t="str">
            <v>杨景岐</v>
          </cell>
          <cell r="B6" t="str">
            <v>城市展厅</v>
          </cell>
        </row>
        <row r="7">
          <cell r="A7" t="str">
            <v>窦明阳</v>
          </cell>
          <cell r="B7" t="str">
            <v>城市展厅</v>
          </cell>
        </row>
        <row r="8">
          <cell r="A8" t="str">
            <v>霍薇</v>
          </cell>
          <cell r="B8" t="str">
            <v>围挡</v>
          </cell>
        </row>
        <row r="10">
          <cell r="A10" t="str">
            <v>林俊良</v>
          </cell>
          <cell r="B10" t="str">
            <v>围挡</v>
          </cell>
        </row>
        <row r="11">
          <cell r="A11" t="str">
            <v>刘威尧</v>
          </cell>
          <cell r="B11" t="str">
            <v>朋友圈</v>
          </cell>
        </row>
        <row r="12">
          <cell r="A12" t="str">
            <v>楚丹</v>
          </cell>
          <cell r="B12" t="str">
            <v>城市展厅</v>
          </cell>
        </row>
        <row r="13">
          <cell r="A13" t="str">
            <v>葛炳宏</v>
          </cell>
          <cell r="B13" t="str">
            <v>朋友介绍</v>
          </cell>
        </row>
        <row r="14">
          <cell r="A14" t="str">
            <v>刘春英</v>
          </cell>
          <cell r="B14" t="str">
            <v>围挡</v>
          </cell>
        </row>
        <row r="15">
          <cell r="A15" t="str">
            <v>宋洪瑞</v>
          </cell>
          <cell r="B15" t="str">
            <v>围挡</v>
          </cell>
        </row>
        <row r="16">
          <cell r="A16" t="str">
            <v>范春利</v>
          </cell>
          <cell r="B16" t="str">
            <v>安居客</v>
          </cell>
        </row>
        <row r="17">
          <cell r="A17" t="str">
            <v>赵鹏</v>
          </cell>
          <cell r="B17" t="str">
            <v>围挡</v>
          </cell>
        </row>
        <row r="18">
          <cell r="A18" t="str">
            <v>董晓杰</v>
          </cell>
          <cell r="B18" t="str">
            <v>居家</v>
          </cell>
        </row>
        <row r="19">
          <cell r="A19" t="str">
            <v>于宝利</v>
          </cell>
          <cell r="B19" t="str">
            <v>安居客</v>
          </cell>
        </row>
        <row r="20">
          <cell r="A20" t="str">
            <v>李雅丽</v>
          </cell>
          <cell r="B20" t="str">
            <v>居家</v>
          </cell>
        </row>
        <row r="21">
          <cell r="A21" t="str">
            <v>蔡虹</v>
          </cell>
          <cell r="B21" t="str">
            <v>派单</v>
          </cell>
        </row>
        <row r="22">
          <cell r="A22" t="str">
            <v>陈思宇</v>
          </cell>
          <cell r="B22" t="str">
            <v>路过</v>
          </cell>
        </row>
        <row r="23">
          <cell r="A23" t="str">
            <v>贾士国</v>
          </cell>
          <cell r="B23" t="str">
            <v>朋友介绍</v>
          </cell>
        </row>
        <row r="24">
          <cell r="A24" t="str">
            <v>陈文孝</v>
          </cell>
          <cell r="B24" t="str">
            <v>朋友圈</v>
          </cell>
        </row>
        <row r="25">
          <cell r="A25" t="str">
            <v>龚珏</v>
          </cell>
          <cell r="B25" t="str">
            <v>围挡</v>
          </cell>
        </row>
        <row r="26">
          <cell r="A26" t="str">
            <v>李博</v>
          </cell>
          <cell r="B26" t="str">
            <v>惠买房</v>
          </cell>
        </row>
        <row r="27">
          <cell r="A27" t="str">
            <v>曹望强</v>
          </cell>
          <cell r="B27" t="str">
            <v>电转访-出租车</v>
          </cell>
        </row>
        <row r="28">
          <cell r="A28" t="str">
            <v>程欣桐</v>
          </cell>
          <cell r="B28" t="str">
            <v>欧亚万豪</v>
          </cell>
        </row>
        <row r="29">
          <cell r="A29" t="str">
            <v>王旭</v>
          </cell>
          <cell r="B29" t="str">
            <v>电转访-围挡</v>
          </cell>
        </row>
        <row r="30">
          <cell r="A30" t="str">
            <v>马金秀</v>
          </cell>
          <cell r="B30" t="str">
            <v>安居客</v>
          </cell>
        </row>
        <row r="31">
          <cell r="A31" t="str">
            <v>许云鹤</v>
          </cell>
          <cell r="B31" t="str">
            <v>居家</v>
          </cell>
        </row>
        <row r="32">
          <cell r="A32" t="str">
            <v>徐彪</v>
          </cell>
          <cell r="B32" t="str">
            <v>电转访-广播</v>
          </cell>
        </row>
        <row r="33">
          <cell r="A33" t="str">
            <v>矫彩云</v>
          </cell>
          <cell r="B33" t="str">
            <v>朋友介绍</v>
          </cell>
        </row>
        <row r="34">
          <cell r="A34" t="str">
            <v>宋展勃</v>
          </cell>
          <cell r="B34" t="str">
            <v>围挡</v>
          </cell>
        </row>
        <row r="35">
          <cell r="A35" t="str">
            <v>杨光</v>
          </cell>
          <cell r="B35" t="str">
            <v>朋友介绍</v>
          </cell>
        </row>
        <row r="36">
          <cell r="A36" t="str">
            <v>徐佳彤</v>
          </cell>
          <cell r="B36" t="str">
            <v>围挡</v>
          </cell>
        </row>
        <row r="37">
          <cell r="A37" t="str">
            <v>张东宇</v>
          </cell>
          <cell r="B37" t="str">
            <v>朋友介绍</v>
          </cell>
        </row>
        <row r="38">
          <cell r="A38" t="str">
            <v>陈鹏</v>
          </cell>
          <cell r="B38" t="str">
            <v>围挡</v>
          </cell>
        </row>
        <row r="39">
          <cell r="A39" t="str">
            <v>张瑜</v>
          </cell>
          <cell r="B39" t="str">
            <v>电转访-安居客</v>
          </cell>
        </row>
        <row r="40">
          <cell r="A40" t="str">
            <v>郝艺</v>
          </cell>
          <cell r="B40" t="str">
            <v>围挡</v>
          </cell>
        </row>
        <row r="41">
          <cell r="A41" t="str">
            <v>王璐</v>
          </cell>
          <cell r="B41" t="str">
            <v>朋友介绍</v>
          </cell>
        </row>
        <row r="42">
          <cell r="A42" t="str">
            <v>张威</v>
          </cell>
          <cell r="B42" t="str">
            <v>朋友介绍</v>
          </cell>
        </row>
        <row r="43">
          <cell r="A43" t="str">
            <v>周士达</v>
          </cell>
          <cell r="B43" t="str">
            <v>围挡</v>
          </cell>
        </row>
        <row r="44">
          <cell r="A44" t="str">
            <v>王军</v>
          </cell>
          <cell r="B44" t="str">
            <v>居家</v>
          </cell>
        </row>
        <row r="45">
          <cell r="A45" t="str">
            <v>王智/包军</v>
          </cell>
          <cell r="B45" t="str">
            <v>城市展厅</v>
          </cell>
        </row>
        <row r="46">
          <cell r="A46" t="str">
            <v>谢景华</v>
          </cell>
          <cell r="B46" t="str">
            <v>城市展厅</v>
          </cell>
        </row>
        <row r="47">
          <cell r="A47" t="str">
            <v>黄田田</v>
          </cell>
          <cell r="B47" t="str">
            <v>房天下</v>
          </cell>
        </row>
        <row r="48">
          <cell r="A48" t="str">
            <v>尹晓琳</v>
          </cell>
          <cell r="B48" t="str">
            <v>房地产报</v>
          </cell>
        </row>
        <row r="49">
          <cell r="A49" t="str">
            <v>邢金宇</v>
          </cell>
          <cell r="B49" t="str">
            <v>安居客</v>
          </cell>
        </row>
        <row r="50">
          <cell r="A50" t="str">
            <v>谢景玲</v>
          </cell>
          <cell r="B50" t="str">
            <v>城市展厅</v>
          </cell>
        </row>
        <row r="51">
          <cell r="A51" t="str">
            <v>李巍</v>
          </cell>
          <cell r="B51" t="str">
            <v>朋友介绍</v>
          </cell>
        </row>
        <row r="52">
          <cell r="A52" t="str">
            <v>姜锋</v>
          </cell>
          <cell r="B52" t="str">
            <v>户外广告牌</v>
          </cell>
        </row>
        <row r="53">
          <cell r="A53" t="str">
            <v>刘冰</v>
          </cell>
          <cell r="B53" t="str">
            <v>朋友圈</v>
          </cell>
        </row>
        <row r="54">
          <cell r="A54" t="str">
            <v>高志华</v>
          </cell>
          <cell r="B54" t="str">
            <v>城市展厅</v>
          </cell>
        </row>
        <row r="55">
          <cell r="A55" t="str">
            <v>赵天石</v>
          </cell>
          <cell r="B55" t="str">
            <v>城市展厅</v>
          </cell>
        </row>
        <row r="56">
          <cell r="A56" t="str">
            <v>薛晓宇</v>
          </cell>
          <cell r="B56" t="str">
            <v>欧亚万豪</v>
          </cell>
        </row>
        <row r="57">
          <cell r="A57" t="str">
            <v>王长顺</v>
          </cell>
          <cell r="B57" t="str">
            <v>员工推荐</v>
          </cell>
        </row>
        <row r="58">
          <cell r="A58" t="str">
            <v>班学全</v>
          </cell>
          <cell r="B58" t="str">
            <v>员工推荐</v>
          </cell>
        </row>
        <row r="59">
          <cell r="A59" t="str">
            <v>董庆发</v>
          </cell>
          <cell r="B59" t="str">
            <v>城市展厅</v>
          </cell>
        </row>
        <row r="60">
          <cell r="A60" t="str">
            <v>金宇亭</v>
          </cell>
          <cell r="B60" t="str">
            <v>安居客</v>
          </cell>
        </row>
        <row r="61">
          <cell r="A61" t="str">
            <v>刘琼</v>
          </cell>
          <cell r="B61" t="str">
            <v>朋友圈</v>
          </cell>
        </row>
        <row r="62">
          <cell r="A62" t="str">
            <v>金施慧</v>
          </cell>
          <cell r="B62" t="str">
            <v>朋友介绍</v>
          </cell>
        </row>
        <row r="63">
          <cell r="A63" t="str">
            <v>刘洋</v>
          </cell>
          <cell r="B63" t="str">
            <v>朋友介绍</v>
          </cell>
        </row>
        <row r="64">
          <cell r="A64" t="str">
            <v>刁可函</v>
          </cell>
          <cell r="B64" t="str">
            <v>朋友圈</v>
          </cell>
        </row>
        <row r="65">
          <cell r="A65" t="str">
            <v>刘壮</v>
          </cell>
          <cell r="B65" t="str">
            <v>路过</v>
          </cell>
        </row>
        <row r="66">
          <cell r="A66" t="str">
            <v>李忠伟</v>
          </cell>
          <cell r="B66" t="str">
            <v>电转访-安居客</v>
          </cell>
        </row>
        <row r="67">
          <cell r="A67" t="str">
            <v>王雷</v>
          </cell>
          <cell r="B67" t="str">
            <v>员工推荐</v>
          </cell>
        </row>
        <row r="68">
          <cell r="A68" t="str">
            <v>阚文朝</v>
          </cell>
          <cell r="B68" t="str">
            <v>城市展厅</v>
          </cell>
        </row>
        <row r="69">
          <cell r="A69" t="str">
            <v>王守成/褚妮娜</v>
          </cell>
          <cell r="B69" t="str">
            <v>员工推荐</v>
          </cell>
        </row>
        <row r="70">
          <cell r="A70" t="str">
            <v>商承龙</v>
          </cell>
          <cell r="B70" t="str">
            <v>朋友圈</v>
          </cell>
        </row>
        <row r="71">
          <cell r="A71" t="str">
            <v>孙冬梅</v>
          </cell>
          <cell r="B71" t="str">
            <v>城市展厅</v>
          </cell>
        </row>
        <row r="72">
          <cell r="A72" t="str">
            <v>王秀敏</v>
          </cell>
          <cell r="B72" t="str">
            <v>朋友圈</v>
          </cell>
        </row>
        <row r="73">
          <cell r="A73" t="str">
            <v>杨博文</v>
          </cell>
          <cell r="B73" t="str">
            <v>朋友圈</v>
          </cell>
        </row>
        <row r="74">
          <cell r="A74" t="str">
            <v>李金莲</v>
          </cell>
          <cell r="B74" t="str">
            <v>安居客</v>
          </cell>
        </row>
        <row r="75">
          <cell r="A75" t="str">
            <v>王洪伟</v>
          </cell>
          <cell r="B75" t="str">
            <v>朋友介绍</v>
          </cell>
        </row>
        <row r="76">
          <cell r="A76" t="str">
            <v>原孟接/于欣淼</v>
          </cell>
          <cell r="B76" t="str">
            <v>居家</v>
          </cell>
        </row>
        <row r="77">
          <cell r="A77" t="str">
            <v>王军</v>
          </cell>
          <cell r="B77" t="str">
            <v>居家</v>
          </cell>
        </row>
        <row r="78">
          <cell r="A78" t="str">
            <v>杨国辉</v>
          </cell>
          <cell r="B78" t="str">
            <v>路过</v>
          </cell>
        </row>
        <row r="79">
          <cell r="A79" t="str">
            <v>杨天龙</v>
          </cell>
          <cell r="B79" t="str">
            <v>路过</v>
          </cell>
        </row>
        <row r="80">
          <cell r="A80" t="str">
            <v>原晓非</v>
          </cell>
          <cell r="B80" t="str">
            <v>朋友介绍</v>
          </cell>
        </row>
        <row r="81">
          <cell r="A81" t="str">
            <v>张馨予</v>
          </cell>
          <cell r="B81" t="str">
            <v>朋友介绍</v>
          </cell>
        </row>
        <row r="82">
          <cell r="A82" t="str">
            <v>赵航</v>
          </cell>
          <cell r="B82" t="str">
            <v>朋友圈</v>
          </cell>
        </row>
        <row r="83">
          <cell r="A83" t="str">
            <v>周佳楠</v>
          </cell>
          <cell r="B83" t="str">
            <v>路过</v>
          </cell>
        </row>
        <row r="84">
          <cell r="A84" t="str">
            <v>孙志力</v>
          </cell>
          <cell r="B84" t="str">
            <v>围挡</v>
          </cell>
        </row>
        <row r="85">
          <cell r="A85" t="str">
            <v>杨宝璐</v>
          </cell>
          <cell r="B85" t="str">
            <v>路过</v>
          </cell>
        </row>
        <row r="86">
          <cell r="A86" t="str">
            <v>孙丹</v>
          </cell>
          <cell r="B86" t="str">
            <v>博誉推介</v>
          </cell>
        </row>
        <row r="87">
          <cell r="A87" t="str">
            <v>王龙飞</v>
          </cell>
          <cell r="B87" t="str">
            <v>房天下</v>
          </cell>
        </row>
        <row r="88">
          <cell r="A88" t="str">
            <v>卢月翠</v>
          </cell>
          <cell r="B88" t="str">
            <v>电转访-安居客</v>
          </cell>
        </row>
        <row r="89">
          <cell r="A89" t="str">
            <v>解勇波</v>
          </cell>
          <cell r="B89" t="str">
            <v>居家</v>
          </cell>
        </row>
        <row r="90">
          <cell r="A90" t="str">
            <v>陈庆君</v>
          </cell>
          <cell r="B90" t="str">
            <v>欧亚万豪</v>
          </cell>
        </row>
        <row r="91">
          <cell r="A91" t="str">
            <v>吴海涛</v>
          </cell>
          <cell r="B91" t="str">
            <v>朋友圈</v>
          </cell>
        </row>
        <row r="92">
          <cell r="A92" t="str">
            <v>孙德新</v>
          </cell>
          <cell r="B92" t="str">
            <v>电转访-房天下</v>
          </cell>
        </row>
        <row r="93">
          <cell r="A93" t="str">
            <v>孙志强</v>
          </cell>
          <cell r="B93" t="str">
            <v>欧亚万豪</v>
          </cell>
        </row>
        <row r="94">
          <cell r="A94" t="str">
            <v>刘书生</v>
          </cell>
          <cell r="B94" t="str">
            <v>城市展厅</v>
          </cell>
        </row>
        <row r="95">
          <cell r="A95" t="str">
            <v>王玉辉</v>
          </cell>
          <cell r="B95" t="str">
            <v>欧亚万豪</v>
          </cell>
        </row>
        <row r="96">
          <cell r="A96" t="str">
            <v>张萍</v>
          </cell>
          <cell r="B96" t="str">
            <v>欧亚万豪</v>
          </cell>
        </row>
        <row r="97">
          <cell r="A97" t="str">
            <v>陈丽艳</v>
          </cell>
          <cell r="B97" t="str">
            <v>城市展厅</v>
          </cell>
        </row>
        <row r="98">
          <cell r="A98" t="str">
            <v>张金生</v>
          </cell>
          <cell r="B98" t="str">
            <v>城市展厅</v>
          </cell>
        </row>
        <row r="99">
          <cell r="A99" t="str">
            <v>杨忠成</v>
          </cell>
          <cell r="B99" t="str">
            <v>路过</v>
          </cell>
        </row>
        <row r="100">
          <cell r="A100" t="str">
            <v>韩莹</v>
          </cell>
          <cell r="B100" t="str">
            <v>朋友圈</v>
          </cell>
        </row>
        <row r="101">
          <cell r="A101" t="str">
            <v>王仙珍</v>
          </cell>
          <cell r="B101" t="str">
            <v>安居客</v>
          </cell>
        </row>
        <row r="102">
          <cell r="A102" t="str">
            <v>何煜</v>
          </cell>
          <cell r="B102" t="str">
            <v>中原转介</v>
          </cell>
        </row>
        <row r="103">
          <cell r="A103" t="str">
            <v>李长春</v>
          </cell>
          <cell r="B103" t="str">
            <v>朋友介绍</v>
          </cell>
        </row>
        <row r="104">
          <cell r="A104" t="str">
            <v>姚玉章</v>
          </cell>
          <cell r="B104" t="str">
            <v>安居客</v>
          </cell>
        </row>
        <row r="105">
          <cell r="A105" t="str">
            <v>付春香</v>
          </cell>
          <cell r="B105" t="str">
            <v>朋友介绍</v>
          </cell>
        </row>
        <row r="106">
          <cell r="A106" t="str">
            <v>王蕾</v>
          </cell>
          <cell r="B106" t="str">
            <v>老带新</v>
          </cell>
        </row>
        <row r="107">
          <cell r="A107" t="str">
            <v>赵宇佳</v>
          </cell>
          <cell r="B107" t="str">
            <v>老带新</v>
          </cell>
        </row>
        <row r="108">
          <cell r="A108" t="str">
            <v>张伟斌</v>
          </cell>
          <cell r="B108" t="str">
            <v>老带新</v>
          </cell>
        </row>
        <row r="109">
          <cell r="A109" t="str">
            <v>董庆强</v>
          </cell>
          <cell r="B109" t="str">
            <v>安居客</v>
          </cell>
        </row>
        <row r="110">
          <cell r="A110" t="str">
            <v>房林</v>
          </cell>
          <cell r="B110" t="str">
            <v>安居客</v>
          </cell>
        </row>
        <row r="111">
          <cell r="A111" t="str">
            <v>侯慧梅</v>
          </cell>
          <cell r="B111" t="str">
            <v>围挡</v>
          </cell>
        </row>
        <row r="112">
          <cell r="A112" t="str">
            <v>殷馥睿</v>
          </cell>
          <cell r="B112" t="str">
            <v>老带新</v>
          </cell>
        </row>
        <row r="113">
          <cell r="A113" t="str">
            <v>张伟民</v>
          </cell>
          <cell r="B113" t="str">
            <v>围挡</v>
          </cell>
        </row>
        <row r="114">
          <cell r="A114" t="str">
            <v>崔倩文</v>
          </cell>
          <cell r="B114" t="str">
            <v>电转访-围挡</v>
          </cell>
        </row>
        <row r="115">
          <cell r="A115" t="str">
            <v>杨定波</v>
          </cell>
          <cell r="B115" t="str">
            <v>老带新</v>
          </cell>
        </row>
        <row r="116">
          <cell r="A116" t="str">
            <v>周祎石</v>
          </cell>
          <cell r="B116" t="str">
            <v>老带新</v>
          </cell>
        </row>
        <row r="117">
          <cell r="A117" t="str">
            <v>崔刚</v>
          </cell>
          <cell r="B117" t="str">
            <v>安居客</v>
          </cell>
        </row>
        <row r="118">
          <cell r="A118" t="str">
            <v>吴彪</v>
          </cell>
          <cell r="B118" t="str">
            <v>电转访-围挡</v>
          </cell>
        </row>
        <row r="119">
          <cell r="A119" t="str">
            <v>梁春平</v>
          </cell>
          <cell r="B119" t="str">
            <v>老带新</v>
          </cell>
        </row>
        <row r="120">
          <cell r="A120" t="str">
            <v>孙志权</v>
          </cell>
          <cell r="B120" t="str">
            <v>博誉渠道</v>
          </cell>
        </row>
        <row r="121">
          <cell r="A121" t="str">
            <v>郭建华</v>
          </cell>
          <cell r="B121" t="str">
            <v>朋友介绍</v>
          </cell>
        </row>
        <row r="122">
          <cell r="A122" t="str">
            <v>徐雨</v>
          </cell>
          <cell r="B122" t="str">
            <v>老带新</v>
          </cell>
        </row>
        <row r="123">
          <cell r="A123" t="str">
            <v>段洪雨</v>
          </cell>
          <cell r="B123" t="str">
            <v>老带新</v>
          </cell>
        </row>
        <row r="124">
          <cell r="A124" t="str">
            <v>翟雨</v>
          </cell>
          <cell r="B124" t="str">
            <v>老带新</v>
          </cell>
        </row>
        <row r="125">
          <cell r="A125" t="str">
            <v>高纪文</v>
          </cell>
          <cell r="B125" t="str">
            <v>欧亚万豪</v>
          </cell>
        </row>
        <row r="126">
          <cell r="A126" t="str">
            <v>赵扬</v>
          </cell>
          <cell r="B126" t="str">
            <v>老带新</v>
          </cell>
        </row>
        <row r="127">
          <cell r="A127" t="str">
            <v>邢鉞奇</v>
          </cell>
          <cell r="B127" t="str">
            <v>朋友介绍</v>
          </cell>
        </row>
        <row r="128">
          <cell r="A128" t="str">
            <v>王景双</v>
          </cell>
          <cell r="B128" t="str">
            <v>朋友介绍</v>
          </cell>
        </row>
        <row r="129">
          <cell r="A129" t="str">
            <v>黄维中</v>
          </cell>
          <cell r="B129" t="str">
            <v>围挡</v>
          </cell>
        </row>
        <row r="130">
          <cell r="A130" t="str">
            <v>田婷</v>
          </cell>
          <cell r="B130" t="str">
            <v>老带新</v>
          </cell>
        </row>
        <row r="131">
          <cell r="A131" t="str">
            <v>吴泽</v>
          </cell>
          <cell r="B131" t="str">
            <v>朋友介绍</v>
          </cell>
        </row>
        <row r="132">
          <cell r="A132" t="str">
            <v>郑德秋</v>
          </cell>
          <cell r="B132" t="str">
            <v>老带新</v>
          </cell>
        </row>
        <row r="133">
          <cell r="A133" t="str">
            <v>刘海辉</v>
          </cell>
          <cell r="B133" t="str">
            <v>路过</v>
          </cell>
        </row>
        <row r="134">
          <cell r="A134" t="str">
            <v>高靳</v>
          </cell>
          <cell r="B134" t="str">
            <v>老带新</v>
          </cell>
        </row>
        <row r="135">
          <cell r="A135" t="str">
            <v>蒋伟</v>
          </cell>
          <cell r="B135" t="str">
            <v>围挡</v>
          </cell>
        </row>
        <row r="136">
          <cell r="A136" t="str">
            <v>陈然</v>
          </cell>
          <cell r="B136" t="str">
            <v>欧亚万豪</v>
          </cell>
        </row>
        <row r="137">
          <cell r="A137" t="str">
            <v>张丽红</v>
          </cell>
          <cell r="B137" t="str">
            <v>老带新</v>
          </cell>
        </row>
        <row r="138">
          <cell r="A138" t="str">
            <v>宋晓宇</v>
          </cell>
          <cell r="B138" t="str">
            <v>老带新</v>
          </cell>
        </row>
        <row r="139">
          <cell r="A139" t="str">
            <v>张淑春</v>
          </cell>
          <cell r="B139" t="str">
            <v>老带新</v>
          </cell>
        </row>
        <row r="140">
          <cell r="A140" t="str">
            <v>李鹤</v>
          </cell>
          <cell r="B140" t="str">
            <v>朋友介绍</v>
          </cell>
        </row>
        <row r="141">
          <cell r="A141" t="str">
            <v>朱景达</v>
          </cell>
          <cell r="B141" t="str">
            <v>老带新</v>
          </cell>
        </row>
        <row r="142">
          <cell r="A142" t="str">
            <v>刘东梅</v>
          </cell>
          <cell r="B142" t="str">
            <v>老带新</v>
          </cell>
        </row>
        <row r="143">
          <cell r="A143" t="str">
            <v>刘妍</v>
          </cell>
          <cell r="B143" t="str">
            <v>老带新</v>
          </cell>
        </row>
        <row r="144">
          <cell r="A144" t="str">
            <v>崔宁</v>
          </cell>
          <cell r="B144" t="str">
            <v>员工推荐</v>
          </cell>
        </row>
        <row r="145">
          <cell r="A145" t="str">
            <v>郝建国</v>
          </cell>
          <cell r="B145" t="str">
            <v>老带新</v>
          </cell>
        </row>
        <row r="146">
          <cell r="A146" t="str">
            <v>王婧</v>
          </cell>
          <cell r="B146" t="str">
            <v>老带新</v>
          </cell>
        </row>
        <row r="147">
          <cell r="A147" t="str">
            <v>梁凤霞</v>
          </cell>
          <cell r="B147" t="str">
            <v>安居客</v>
          </cell>
        </row>
        <row r="148">
          <cell r="A148" t="str">
            <v>田洪东</v>
          </cell>
          <cell r="B148" t="str">
            <v>安居客</v>
          </cell>
        </row>
        <row r="149">
          <cell r="A149" t="str">
            <v>高鹤</v>
          </cell>
          <cell r="B149" t="str">
            <v>老带新</v>
          </cell>
        </row>
        <row r="150">
          <cell r="A150" t="str">
            <v>吕少丹</v>
          </cell>
          <cell r="B150" t="str">
            <v>城市展厅</v>
          </cell>
        </row>
        <row r="151">
          <cell r="A151" t="str">
            <v>姜虹</v>
          </cell>
          <cell r="B151" t="str">
            <v>老带新</v>
          </cell>
        </row>
        <row r="152">
          <cell r="A152" t="str">
            <v>李昊</v>
          </cell>
          <cell r="B152" t="str">
            <v>围挡</v>
          </cell>
        </row>
        <row r="153">
          <cell r="A153" t="str">
            <v>段学生</v>
          </cell>
          <cell r="B153" t="str">
            <v>朋友介绍</v>
          </cell>
        </row>
        <row r="154">
          <cell r="A154" t="str">
            <v>肖奇</v>
          </cell>
          <cell r="B154" t="str">
            <v>老带新</v>
          </cell>
        </row>
        <row r="155">
          <cell r="A155" t="str">
            <v>李馨笛</v>
          </cell>
          <cell r="B155" t="str">
            <v>博誉渠道</v>
          </cell>
        </row>
        <row r="156">
          <cell r="A156" t="str">
            <v>张磊</v>
          </cell>
          <cell r="B156" t="str">
            <v>电转访-安居客</v>
          </cell>
        </row>
        <row r="157">
          <cell r="A157" t="str">
            <v>高永胜</v>
          </cell>
          <cell r="B157" t="str">
            <v>居家</v>
          </cell>
        </row>
        <row r="158">
          <cell r="A158" t="str">
            <v>兰良荣</v>
          </cell>
          <cell r="B158" t="str">
            <v>员工推荐</v>
          </cell>
        </row>
        <row r="159">
          <cell r="A159" t="str">
            <v>崔宁</v>
          </cell>
          <cell r="B159" t="str">
            <v>员工推荐</v>
          </cell>
        </row>
        <row r="160">
          <cell r="A160" t="str">
            <v>高永胜</v>
          </cell>
          <cell r="B160" t="str">
            <v>员工推荐</v>
          </cell>
        </row>
        <row r="161">
          <cell r="A161" t="str">
            <v>于雪峰</v>
          </cell>
          <cell r="B161" t="str">
            <v>员工推荐</v>
          </cell>
        </row>
        <row r="162">
          <cell r="A162" t="str">
            <v>孙鸣</v>
          </cell>
          <cell r="B162" t="str">
            <v>博誉渠道</v>
          </cell>
        </row>
        <row r="163">
          <cell r="A163" t="str">
            <v>马昆</v>
          </cell>
          <cell r="B163" t="str">
            <v>员工推荐</v>
          </cell>
        </row>
        <row r="164">
          <cell r="A164" t="str">
            <v>刘星雨</v>
          </cell>
          <cell r="B164" t="str">
            <v>员工推荐</v>
          </cell>
        </row>
        <row r="165">
          <cell r="A165" t="str">
            <v>陈雪</v>
          </cell>
          <cell r="B165" t="str">
            <v>员工推荐</v>
          </cell>
        </row>
        <row r="166">
          <cell r="A166" t="str">
            <v>葛万海</v>
          </cell>
          <cell r="B166" t="str">
            <v>老带新</v>
          </cell>
        </row>
        <row r="167">
          <cell r="A167" t="str">
            <v>曹惠</v>
          </cell>
          <cell r="B167" t="str">
            <v>员工推荐</v>
          </cell>
        </row>
        <row r="168">
          <cell r="A168" t="str">
            <v>胡晴</v>
          </cell>
          <cell r="B168" t="str">
            <v>博誉渠道</v>
          </cell>
        </row>
        <row r="169">
          <cell r="A169" t="str">
            <v>胡晴</v>
          </cell>
          <cell r="B169" t="str">
            <v>博誉渠道</v>
          </cell>
        </row>
        <row r="170">
          <cell r="A170" t="str">
            <v>张宝峰</v>
          </cell>
          <cell r="B170" t="str">
            <v>朋友介绍</v>
          </cell>
        </row>
        <row r="171">
          <cell r="A171" t="str">
            <v>杨树文</v>
          </cell>
          <cell r="B171" t="str">
            <v>员工推荐</v>
          </cell>
        </row>
        <row r="172">
          <cell r="A172" t="str">
            <v>马力</v>
          </cell>
          <cell r="B172" t="str">
            <v>员工推荐</v>
          </cell>
        </row>
        <row r="173">
          <cell r="A173" t="str">
            <v>梁源</v>
          </cell>
          <cell r="B173" t="str">
            <v>朋友介绍</v>
          </cell>
        </row>
        <row r="174">
          <cell r="A174" t="str">
            <v>赖国秀</v>
          </cell>
          <cell r="B174" t="str">
            <v>老带新</v>
          </cell>
        </row>
        <row r="175">
          <cell r="A175" t="str">
            <v>李应文</v>
          </cell>
          <cell r="B175" t="str">
            <v>电转访-安居客</v>
          </cell>
        </row>
        <row r="176">
          <cell r="A176" t="str">
            <v>李艳</v>
          </cell>
          <cell r="B176" t="str">
            <v>老带新</v>
          </cell>
        </row>
        <row r="177">
          <cell r="A177" t="str">
            <v>孙冬颖</v>
          </cell>
          <cell r="B177" t="str">
            <v>老带新</v>
          </cell>
        </row>
        <row r="178">
          <cell r="A178" t="str">
            <v>李刚</v>
          </cell>
          <cell r="B178" t="str">
            <v>老带新</v>
          </cell>
        </row>
        <row r="179">
          <cell r="A179" t="str">
            <v>魏丽新</v>
          </cell>
          <cell r="B179" t="str">
            <v>老带新</v>
          </cell>
        </row>
        <row r="180">
          <cell r="A180" t="str">
            <v>曹桂云</v>
          </cell>
          <cell r="B180" t="str">
            <v>老带新</v>
          </cell>
        </row>
        <row r="181">
          <cell r="A181" t="str">
            <v>徐立竹</v>
          </cell>
          <cell r="B181" t="str">
            <v>员工推荐</v>
          </cell>
        </row>
        <row r="182">
          <cell r="A182" t="str">
            <v>董云洁</v>
          </cell>
          <cell r="B182" t="str">
            <v>员工推荐</v>
          </cell>
        </row>
        <row r="183">
          <cell r="A183" t="str">
            <v>王子健</v>
          </cell>
          <cell r="B183" t="str">
            <v>围挡</v>
          </cell>
        </row>
        <row r="184">
          <cell r="A184" t="str">
            <v>吴跃田</v>
          </cell>
          <cell r="B184" t="str">
            <v>老带新</v>
          </cell>
        </row>
        <row r="185">
          <cell r="A185" t="str">
            <v>鲁海欣</v>
          </cell>
          <cell r="B185" t="str">
            <v>欧亚万豪</v>
          </cell>
        </row>
        <row r="186">
          <cell r="A186" t="str">
            <v>赵海燕</v>
          </cell>
          <cell r="B186" t="str">
            <v>居家</v>
          </cell>
        </row>
        <row r="187">
          <cell r="A187" t="str">
            <v>李祖大</v>
          </cell>
          <cell r="B187" t="str">
            <v>老带新</v>
          </cell>
        </row>
        <row r="188">
          <cell r="A188" t="str">
            <v>张俊梅</v>
          </cell>
          <cell r="B188" t="str">
            <v>朋友介绍</v>
          </cell>
        </row>
        <row r="189">
          <cell r="A189" t="str">
            <v>王馨悦</v>
          </cell>
          <cell r="B189" t="str">
            <v>老带新</v>
          </cell>
        </row>
        <row r="190">
          <cell r="A190" t="str">
            <v>刘春慧</v>
          </cell>
          <cell r="B190" t="str">
            <v>惠买房直播</v>
          </cell>
        </row>
        <row r="191">
          <cell r="A191" t="str">
            <v>王盛超</v>
          </cell>
          <cell r="B191" t="str">
            <v>欧亚万豪</v>
          </cell>
        </row>
        <row r="192">
          <cell r="A192" t="str">
            <v>柳航</v>
          </cell>
          <cell r="B192" t="str">
            <v>老带新</v>
          </cell>
        </row>
        <row r="193">
          <cell r="A193" t="str">
            <v>张立清</v>
          </cell>
          <cell r="B193" t="str">
            <v>路过</v>
          </cell>
        </row>
        <row r="194">
          <cell r="A194" t="str">
            <v>侯向南</v>
          </cell>
          <cell r="B194" t="str">
            <v>朋友介绍</v>
          </cell>
        </row>
        <row r="195">
          <cell r="A195" t="str">
            <v>李连宝</v>
          </cell>
          <cell r="B195" t="str">
            <v>安居客</v>
          </cell>
        </row>
        <row r="196">
          <cell r="A196" t="str">
            <v>刘彦泽</v>
          </cell>
          <cell r="B196" t="str">
            <v>居家</v>
          </cell>
        </row>
        <row r="197">
          <cell r="A197" t="str">
            <v>慈立新</v>
          </cell>
          <cell r="B197" t="str">
            <v>朋友介绍</v>
          </cell>
        </row>
        <row r="198">
          <cell r="A198" t="str">
            <v>郑树会</v>
          </cell>
          <cell r="B198" t="str">
            <v>安居客</v>
          </cell>
        </row>
        <row r="199">
          <cell r="A199" t="str">
            <v>李伟</v>
          </cell>
          <cell r="B199" t="str">
            <v>惠买房</v>
          </cell>
        </row>
        <row r="200">
          <cell r="A200" t="str">
            <v>王啸华</v>
          </cell>
          <cell r="B200" t="str">
            <v>朋友介绍</v>
          </cell>
        </row>
        <row r="201">
          <cell r="A201" t="str">
            <v>王雪</v>
          </cell>
          <cell r="B201" t="str">
            <v>老带新</v>
          </cell>
        </row>
        <row r="202">
          <cell r="A202" t="str">
            <v>刘金鑫</v>
          </cell>
          <cell r="B202" t="str">
            <v>围挡</v>
          </cell>
        </row>
        <row r="203">
          <cell r="A203" t="str">
            <v>王秋雨</v>
          </cell>
          <cell r="B203" t="str">
            <v>朋友介绍</v>
          </cell>
        </row>
        <row r="204">
          <cell r="A204" t="str">
            <v>赵文</v>
          </cell>
          <cell r="B204" t="str">
            <v>路过</v>
          </cell>
        </row>
        <row r="205">
          <cell r="A205" t="str">
            <v>王世元</v>
          </cell>
          <cell r="B205" t="str">
            <v>老带新</v>
          </cell>
        </row>
        <row r="207">
          <cell r="A207" t="str">
            <v>曲冰</v>
          </cell>
          <cell r="B207" t="str">
            <v>老带新</v>
          </cell>
        </row>
        <row r="208">
          <cell r="A208" t="str">
            <v>王国峰</v>
          </cell>
          <cell r="B208" t="str">
            <v>老带新</v>
          </cell>
        </row>
        <row r="209">
          <cell r="A209" t="str">
            <v>李俊伟</v>
          </cell>
          <cell r="B209" t="str">
            <v>博誉渠道</v>
          </cell>
        </row>
        <row r="210">
          <cell r="A210" t="str">
            <v>郭义忠</v>
          </cell>
          <cell r="B210" t="str">
            <v>博誉渠道</v>
          </cell>
        </row>
        <row r="211">
          <cell r="A211" t="str">
            <v>杨明辉</v>
          </cell>
          <cell r="B211" t="str">
            <v>博誉渠道</v>
          </cell>
        </row>
        <row r="212">
          <cell r="A212" t="str">
            <v>李明罡</v>
          </cell>
          <cell r="B212" t="str">
            <v>朋友介绍</v>
          </cell>
        </row>
        <row r="213">
          <cell r="A213" t="str">
            <v>王佳伟</v>
          </cell>
          <cell r="B213" t="str">
            <v>朋友介绍</v>
          </cell>
        </row>
        <row r="214">
          <cell r="A214" t="str">
            <v>杨大伟</v>
          </cell>
          <cell r="B214" t="str">
            <v>老带新</v>
          </cell>
        </row>
        <row r="215">
          <cell r="A215" t="str">
            <v>杨丹丹</v>
          </cell>
          <cell r="B215" t="str">
            <v>老带新</v>
          </cell>
        </row>
        <row r="216">
          <cell r="A216" t="str">
            <v>曹振良</v>
          </cell>
          <cell r="B216" t="str">
            <v>路过</v>
          </cell>
        </row>
        <row r="217">
          <cell r="A217" t="str">
            <v>张雅雯</v>
          </cell>
          <cell r="B217" t="str">
            <v>安居客</v>
          </cell>
        </row>
        <row r="218">
          <cell r="A218" t="str">
            <v>耿艳雪</v>
          </cell>
          <cell r="B218" t="str">
            <v>朋友介绍</v>
          </cell>
        </row>
        <row r="219">
          <cell r="A219" t="str">
            <v>潘荣新</v>
          </cell>
          <cell r="B219" t="str">
            <v>老带新</v>
          </cell>
        </row>
        <row r="220">
          <cell r="A220" t="str">
            <v>王蔷</v>
          </cell>
          <cell r="B220" t="str">
            <v>老带新</v>
          </cell>
        </row>
        <row r="221">
          <cell r="A221" t="str">
            <v>李向东</v>
          </cell>
          <cell r="B221" t="str">
            <v>安居客</v>
          </cell>
        </row>
        <row r="222">
          <cell r="A222" t="str">
            <v>刘晓桐</v>
          </cell>
          <cell r="B222" t="str">
            <v>惠买房广告</v>
          </cell>
        </row>
        <row r="223">
          <cell r="A223" t="str">
            <v>刘萌</v>
          </cell>
          <cell r="B223" t="str">
            <v>老带新</v>
          </cell>
        </row>
        <row r="224">
          <cell r="A224" t="str">
            <v>张艺濛</v>
          </cell>
          <cell r="B224" t="str">
            <v>老带新</v>
          </cell>
        </row>
        <row r="225">
          <cell r="A225" t="str">
            <v>吕妍</v>
          </cell>
          <cell r="B225" t="str">
            <v>朋友介绍</v>
          </cell>
        </row>
        <row r="226">
          <cell r="A226" t="str">
            <v>魏宏楠</v>
          </cell>
          <cell r="B226" t="str">
            <v>员工推荐</v>
          </cell>
        </row>
        <row r="227">
          <cell r="A227" t="str">
            <v>张宏</v>
          </cell>
          <cell r="B227" t="str">
            <v>金融高专推荐会</v>
          </cell>
        </row>
        <row r="228">
          <cell r="A228" t="str">
            <v>杨光玲</v>
          </cell>
          <cell r="B228" t="str">
            <v>朋友介绍</v>
          </cell>
        </row>
        <row r="229">
          <cell r="A229" t="str">
            <v>杨光兴</v>
          </cell>
          <cell r="B229" t="str">
            <v>朋友介绍</v>
          </cell>
        </row>
        <row r="231">
          <cell r="A231" t="str">
            <v>马玉龙</v>
          </cell>
          <cell r="B231" t="str">
            <v>朋友介绍</v>
          </cell>
        </row>
        <row r="232">
          <cell r="A232" t="str">
            <v>刘祥斌</v>
          </cell>
          <cell r="B232" t="str">
            <v>博誉渠道</v>
          </cell>
        </row>
        <row r="233">
          <cell r="A233" t="str">
            <v>董文博</v>
          </cell>
          <cell r="B233" t="str">
            <v>老带新</v>
          </cell>
        </row>
        <row r="234">
          <cell r="A234" t="str">
            <v>蔡亚辰</v>
          </cell>
          <cell r="B234" t="str">
            <v>安居客</v>
          </cell>
        </row>
        <row r="235">
          <cell r="A235" t="str">
            <v>孙志刚</v>
          </cell>
          <cell r="B235" t="str">
            <v>朋友介绍</v>
          </cell>
        </row>
        <row r="236">
          <cell r="A236" t="str">
            <v>王迪</v>
          </cell>
          <cell r="B236" t="str">
            <v>老带新</v>
          </cell>
        </row>
        <row r="237">
          <cell r="A237" t="str">
            <v>郭亮</v>
          </cell>
          <cell r="B237" t="str">
            <v>电转访-围挡</v>
          </cell>
        </row>
        <row r="238">
          <cell r="A238" t="str">
            <v>李研</v>
          </cell>
          <cell r="B238" t="str">
            <v>博誉渠道</v>
          </cell>
        </row>
        <row r="239">
          <cell r="A239" t="str">
            <v>赵育红</v>
          </cell>
          <cell r="B239" t="str">
            <v>老带新</v>
          </cell>
        </row>
        <row r="240">
          <cell r="A240" t="str">
            <v>杨卫东</v>
          </cell>
          <cell r="B240" t="str">
            <v>围挡</v>
          </cell>
        </row>
        <row r="241">
          <cell r="A241" t="str">
            <v>金宵</v>
          </cell>
          <cell r="B241" t="str">
            <v>朋友介绍</v>
          </cell>
        </row>
        <row r="242">
          <cell r="A242" t="str">
            <v>苗杰</v>
          </cell>
          <cell r="B242" t="str">
            <v>居家</v>
          </cell>
        </row>
        <row r="243">
          <cell r="A243" t="str">
            <v>张庆德</v>
          </cell>
          <cell r="B243" t="str">
            <v>老带新</v>
          </cell>
        </row>
        <row r="244">
          <cell r="A244" t="str">
            <v>吴云博</v>
          </cell>
          <cell r="B244" t="str">
            <v>围挡</v>
          </cell>
        </row>
        <row r="245">
          <cell r="A245" t="str">
            <v>尹振双</v>
          </cell>
          <cell r="B245" t="str">
            <v>老带新</v>
          </cell>
        </row>
        <row r="246">
          <cell r="A246" t="str">
            <v>司宝丹</v>
          </cell>
          <cell r="B246" t="str">
            <v>房地产报</v>
          </cell>
        </row>
        <row r="247">
          <cell r="A247" t="str">
            <v>朱宏成</v>
          </cell>
          <cell r="B247" t="str">
            <v>员工推荐</v>
          </cell>
        </row>
        <row r="248">
          <cell r="A248" t="str">
            <v>宋玉萍</v>
          </cell>
          <cell r="B248" t="str">
            <v>朋友介绍</v>
          </cell>
        </row>
        <row r="249">
          <cell r="A249" t="str">
            <v>徐岩</v>
          </cell>
          <cell r="B249" t="str">
            <v>朋友介绍</v>
          </cell>
        </row>
        <row r="250">
          <cell r="A250" t="str">
            <v>刘新宇</v>
          </cell>
          <cell r="B250" t="str">
            <v>围挡</v>
          </cell>
        </row>
        <row r="251">
          <cell r="A251" t="str">
            <v>张微微</v>
          </cell>
          <cell r="B251" t="str">
            <v>朋友介绍</v>
          </cell>
        </row>
        <row r="252">
          <cell r="A252" t="str">
            <v>鲍英华</v>
          </cell>
          <cell r="B252" t="str">
            <v>老带新</v>
          </cell>
        </row>
        <row r="253">
          <cell r="A253" t="str">
            <v>孙建华</v>
          </cell>
          <cell r="B253" t="str">
            <v>电转访-安居客</v>
          </cell>
        </row>
        <row r="254">
          <cell r="A254" t="str">
            <v>王娜</v>
          </cell>
          <cell r="B254" t="str">
            <v>老带新</v>
          </cell>
        </row>
        <row r="255">
          <cell r="A255" t="str">
            <v>邱建东</v>
          </cell>
          <cell r="B255" t="str">
            <v>路过</v>
          </cell>
        </row>
        <row r="256">
          <cell r="A256" t="str">
            <v>刘阳</v>
          </cell>
          <cell r="B256" t="str">
            <v>广播</v>
          </cell>
        </row>
        <row r="257">
          <cell r="A257" t="str">
            <v>马健</v>
          </cell>
          <cell r="B257" t="str">
            <v>老带新</v>
          </cell>
        </row>
        <row r="258">
          <cell r="A258" t="str">
            <v>郭亚杰</v>
          </cell>
          <cell r="B258" t="str">
            <v>怡景阳光电梯</v>
          </cell>
        </row>
        <row r="259">
          <cell r="A259" t="str">
            <v>张东方</v>
          </cell>
          <cell r="B259" t="str">
            <v>朋友介绍</v>
          </cell>
        </row>
        <row r="260">
          <cell r="A260" t="str">
            <v>郑雁</v>
          </cell>
          <cell r="B260" t="str">
            <v>老带新</v>
          </cell>
        </row>
        <row r="261">
          <cell r="A261" t="str">
            <v>王莉</v>
          </cell>
          <cell r="B261" t="str">
            <v>安居客</v>
          </cell>
        </row>
        <row r="262">
          <cell r="A262" t="str">
            <v>王占文</v>
          </cell>
          <cell r="B262" t="str">
            <v>围挡</v>
          </cell>
        </row>
        <row r="263">
          <cell r="A263" t="str">
            <v>徐源</v>
          </cell>
          <cell r="B263" t="str">
            <v>朋友介绍</v>
          </cell>
        </row>
        <row r="264">
          <cell r="A264" t="str">
            <v>母紫含</v>
          </cell>
          <cell r="B264" t="str">
            <v>朋友介绍</v>
          </cell>
        </row>
        <row r="265">
          <cell r="A265" t="str">
            <v>韩宛峻</v>
          </cell>
          <cell r="B265" t="str">
            <v>博誉渠道</v>
          </cell>
        </row>
        <row r="266">
          <cell r="A266" t="str">
            <v>徐政权</v>
          </cell>
          <cell r="B266" t="str">
            <v>朋友介绍</v>
          </cell>
        </row>
        <row r="267">
          <cell r="A267" t="str">
            <v>郭小艳</v>
          </cell>
          <cell r="B267" t="str">
            <v>朋友介绍</v>
          </cell>
        </row>
        <row r="268">
          <cell r="A268" t="str">
            <v>姜全炜</v>
          </cell>
          <cell r="B268" t="str">
            <v>广播</v>
          </cell>
        </row>
        <row r="269">
          <cell r="A269" t="str">
            <v>王晓艳</v>
          </cell>
          <cell r="B269" t="str">
            <v>老带新</v>
          </cell>
        </row>
        <row r="270">
          <cell r="A270" t="str">
            <v>孙茉</v>
          </cell>
          <cell r="B270" t="str">
            <v>老带新</v>
          </cell>
        </row>
        <row r="271">
          <cell r="A271" t="str">
            <v>王波</v>
          </cell>
          <cell r="B271" t="str">
            <v>老带新</v>
          </cell>
        </row>
        <row r="272">
          <cell r="A272" t="str">
            <v>郭成志</v>
          </cell>
          <cell r="B272" t="str">
            <v>老带新</v>
          </cell>
        </row>
        <row r="273">
          <cell r="A273" t="str">
            <v>侯占清</v>
          </cell>
          <cell r="B273" t="str">
            <v>朋友介绍</v>
          </cell>
        </row>
        <row r="274">
          <cell r="A274" t="str">
            <v>朱明春</v>
          </cell>
          <cell r="B274" t="str">
            <v>中原渠道</v>
          </cell>
        </row>
        <row r="275">
          <cell r="A275" t="str">
            <v>张安辉</v>
          </cell>
          <cell r="B275" t="str">
            <v>老带新</v>
          </cell>
        </row>
        <row r="276">
          <cell r="A276" t="str">
            <v>崔静涛</v>
          </cell>
          <cell r="B276" t="str">
            <v>围挡</v>
          </cell>
        </row>
        <row r="277">
          <cell r="A277" t="str">
            <v>杨钟熙</v>
          </cell>
          <cell r="B277" t="str">
            <v>老带新</v>
          </cell>
        </row>
        <row r="278">
          <cell r="A278" t="str">
            <v>逯丹</v>
          </cell>
          <cell r="B278" t="str">
            <v>老带新</v>
          </cell>
        </row>
        <row r="279">
          <cell r="A279" t="str">
            <v>贾男</v>
          </cell>
          <cell r="B279" t="str">
            <v>围挡</v>
          </cell>
        </row>
        <row r="280">
          <cell r="A280" t="str">
            <v>程广亮</v>
          </cell>
          <cell r="B280" t="str">
            <v>老带新</v>
          </cell>
        </row>
        <row r="281">
          <cell r="A281" t="str">
            <v>刘志国</v>
          </cell>
          <cell r="B281" t="str">
            <v>老带新</v>
          </cell>
        </row>
        <row r="282">
          <cell r="A282" t="str">
            <v>邢珈齐</v>
          </cell>
          <cell r="B282" t="str">
            <v>围挡</v>
          </cell>
        </row>
        <row r="283">
          <cell r="A283" t="str">
            <v>张勇</v>
          </cell>
          <cell r="B283" t="str">
            <v>围挡</v>
          </cell>
        </row>
        <row r="284">
          <cell r="A284" t="str">
            <v>周平/李莹</v>
          </cell>
          <cell r="B284" t="str">
            <v>围挡</v>
          </cell>
        </row>
        <row r="285">
          <cell r="A285" t="str">
            <v>姜永春</v>
          </cell>
          <cell r="B285" t="str">
            <v>项目地围挡</v>
          </cell>
        </row>
        <row r="286">
          <cell r="A286" t="str">
            <v>蒋立霞</v>
          </cell>
          <cell r="B286" t="str">
            <v>朋友介绍</v>
          </cell>
        </row>
        <row r="287">
          <cell r="A287" t="str">
            <v>张维硕</v>
          </cell>
          <cell r="B287" t="str">
            <v>项目地围挡</v>
          </cell>
        </row>
        <row r="288">
          <cell r="A288" t="str">
            <v>金理钱</v>
          </cell>
          <cell r="B288" t="str">
            <v>老业主重购</v>
          </cell>
        </row>
        <row r="289">
          <cell r="A289" t="str">
            <v>高金宝</v>
          </cell>
          <cell r="B289" t="str">
            <v>项目地围挡</v>
          </cell>
        </row>
        <row r="290">
          <cell r="A290" t="str">
            <v>廖云龙</v>
          </cell>
          <cell r="B290" t="str">
            <v>老带新</v>
          </cell>
        </row>
        <row r="291">
          <cell r="A291" t="str">
            <v>廖丽莎</v>
          </cell>
          <cell r="B291" t="str">
            <v>老带新</v>
          </cell>
        </row>
        <row r="292">
          <cell r="A292" t="str">
            <v>赵微</v>
          </cell>
          <cell r="B292" t="str">
            <v>路过</v>
          </cell>
        </row>
        <row r="293">
          <cell r="A293" t="str">
            <v>孟庆丰</v>
          </cell>
          <cell r="B293" t="str">
            <v>项目地围挡</v>
          </cell>
        </row>
        <row r="294">
          <cell r="A294" t="str">
            <v>邱雪松</v>
          </cell>
          <cell r="B294" t="str">
            <v>96.3广播</v>
          </cell>
        </row>
        <row r="295">
          <cell r="A295" t="str">
            <v>陶成</v>
          </cell>
          <cell r="B295" t="str">
            <v>项目地围挡</v>
          </cell>
        </row>
        <row r="296">
          <cell r="A296" t="str">
            <v>窦健</v>
          </cell>
          <cell r="B296" t="str">
            <v>朋友介绍</v>
          </cell>
        </row>
        <row r="297">
          <cell r="A297" t="str">
            <v>马剑波</v>
          </cell>
          <cell r="B297" t="str">
            <v>老带新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6"/>
  <sheetViews>
    <sheetView tabSelected="1" topLeftCell="A2" workbookViewId="0">
      <selection activeCell="D12" sqref="D12"/>
    </sheetView>
  </sheetViews>
  <sheetFormatPr defaultColWidth="9" defaultRowHeight="14"/>
  <cols>
    <col min="1" max="1" width="7.12727272727273" style="1" customWidth="1"/>
    <col min="2" max="2" width="17.7272727272727" style="1" customWidth="1"/>
    <col min="3" max="3" width="14" style="1"/>
    <col min="4" max="4" width="18.5454545454545" style="1" customWidth="1"/>
    <col min="5" max="5" width="9" style="1" customWidth="1"/>
    <col min="6" max="6" width="5.54545454545455" style="1" customWidth="1"/>
    <col min="7" max="8" width="9.54545454545454" style="1" customWidth="1"/>
    <col min="9" max="9" width="14.7545454545455" style="1" customWidth="1"/>
    <col min="10" max="10" width="18.5454545454545" style="1" customWidth="1"/>
    <col min="11" max="11" width="10.6363636363636" style="1" customWidth="1"/>
    <col min="12" max="12" width="5.54545454545455" style="1" customWidth="1"/>
    <col min="13" max="13" width="9.54545454545454" style="1" customWidth="1"/>
    <col min="14" max="16" width="11.8181818181818" style="1" customWidth="1"/>
    <col min="17" max="18" width="5.54545454545455" style="1" customWidth="1"/>
    <col min="19" max="20" width="9.54545454545454" style="1" customWidth="1"/>
    <col min="21" max="21" width="15.5" style="1" customWidth="1"/>
    <col min="22" max="22" width="18.5454545454545" style="1" customWidth="1"/>
    <col min="23" max="25" width="13.8727272727273" style="2" customWidth="1"/>
    <col min="26" max="29" width="13.6272727272727" style="3" customWidth="1"/>
    <col min="30" max="30" width="33.3727272727273" style="3" customWidth="1"/>
    <col min="31" max="31" width="5.54545454545455" style="1" customWidth="1"/>
    <col min="32" max="32" width="9.54545454545454" style="1" customWidth="1"/>
    <col min="33" max="33" width="11.8181818181818" style="1" customWidth="1"/>
    <col min="34" max="34" width="8.63636363636364" style="1" customWidth="1"/>
    <col min="35" max="16383" width="9" style="1"/>
  </cols>
  <sheetData>
    <row r="1" ht="25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1"/>
      <c r="X1" s="31"/>
      <c r="Y1" s="31"/>
      <c r="Z1" s="41"/>
      <c r="AA1" s="41"/>
      <c r="AB1" s="41"/>
      <c r="AC1" s="41"/>
      <c r="AD1" s="41"/>
      <c r="AE1" s="4"/>
      <c r="AF1" s="4"/>
      <c r="AG1" s="4"/>
      <c r="AH1" s="4"/>
    </row>
    <row r="2" s="1" customFormat="1" ht="70" spans="1:34">
      <c r="A2" s="5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3</v>
      </c>
      <c r="Q2" s="5" t="s">
        <v>4</v>
      </c>
      <c r="R2" s="5" t="s">
        <v>5</v>
      </c>
      <c r="S2" s="5" t="s">
        <v>6</v>
      </c>
      <c r="T2" s="5" t="s">
        <v>7</v>
      </c>
      <c r="U2" s="5" t="s">
        <v>15</v>
      </c>
      <c r="V2" s="5" t="s">
        <v>9</v>
      </c>
      <c r="W2" s="5" t="s">
        <v>10</v>
      </c>
      <c r="X2" s="32" t="s">
        <v>16</v>
      </c>
      <c r="Y2" s="33" t="s">
        <v>17</v>
      </c>
      <c r="Z2" s="42" t="s">
        <v>18</v>
      </c>
      <c r="AA2" s="43" t="s">
        <v>19</v>
      </c>
      <c r="AB2" s="44" t="s">
        <v>20</v>
      </c>
      <c r="AC2" s="44" t="s">
        <v>21</v>
      </c>
      <c r="AD2" s="45" t="s">
        <v>22</v>
      </c>
      <c r="AE2" s="46" t="s">
        <v>11</v>
      </c>
      <c r="AF2" s="46" t="s">
        <v>23</v>
      </c>
      <c r="AG2" s="46" t="s">
        <v>13</v>
      </c>
      <c r="AH2" s="52" t="s">
        <v>24</v>
      </c>
    </row>
    <row r="3" s="1" customFormat="1" spans="1:34">
      <c r="A3" s="15">
        <v>1</v>
      </c>
      <c r="B3" s="12" t="s">
        <v>25</v>
      </c>
      <c r="C3" s="55">
        <v>13756106696</v>
      </c>
      <c r="D3" s="56"/>
      <c r="E3" s="13">
        <v>22</v>
      </c>
      <c r="F3" s="13">
        <v>402</v>
      </c>
      <c r="G3" s="14">
        <v>131.22</v>
      </c>
      <c r="H3" s="15">
        <v>1095342</v>
      </c>
      <c r="I3" s="11" t="str">
        <f t="shared" ref="I3:I10" si="0">MID(J3,1,9)</f>
        <v>2020/4/11</v>
      </c>
      <c r="J3" s="15" t="s">
        <v>26</v>
      </c>
      <c r="K3" s="22">
        <v>43932</v>
      </c>
      <c r="L3" s="49" t="s">
        <v>27</v>
      </c>
      <c r="M3" s="15" t="s">
        <v>28</v>
      </c>
      <c r="N3" s="15" t="s">
        <v>29</v>
      </c>
      <c r="O3" s="30" t="s">
        <v>30</v>
      </c>
      <c r="P3" s="30">
        <v>13043338775</v>
      </c>
      <c r="Q3" s="30">
        <v>26</v>
      </c>
      <c r="R3" s="26">
        <v>701</v>
      </c>
      <c r="S3" s="66">
        <v>148.92</v>
      </c>
      <c r="T3" s="15">
        <v>1255153</v>
      </c>
      <c r="U3" s="11" t="s">
        <v>31</v>
      </c>
      <c r="V3" s="15" t="s">
        <v>32</v>
      </c>
      <c r="W3" s="36">
        <v>43911</v>
      </c>
      <c r="X3" s="36" t="s">
        <v>33</v>
      </c>
      <c r="Y3" s="36" t="s">
        <v>34</v>
      </c>
      <c r="Z3" s="47">
        <f t="shared" ref="Z3:Z39" si="1">I3-W3</f>
        <v>21</v>
      </c>
      <c r="AA3" s="47">
        <f t="shared" ref="AA3:AA39" si="2">K3-W3</f>
        <v>21</v>
      </c>
      <c r="AB3" s="47" t="s">
        <v>35</v>
      </c>
      <c r="AC3" s="75" t="s">
        <v>36</v>
      </c>
      <c r="AD3" s="47" t="s">
        <v>37</v>
      </c>
      <c r="AE3" s="49" t="s">
        <v>27</v>
      </c>
      <c r="AF3" s="15" t="s">
        <v>38</v>
      </c>
      <c r="AG3" s="15" t="s">
        <v>29</v>
      </c>
      <c r="AH3" s="15" t="s">
        <v>39</v>
      </c>
    </row>
    <row r="4" s="1" customFormat="1" spans="1:34">
      <c r="A4" s="15">
        <v>2</v>
      </c>
      <c r="B4" s="12" t="s">
        <v>40</v>
      </c>
      <c r="C4" s="55">
        <v>13578685377</v>
      </c>
      <c r="D4" s="56"/>
      <c r="E4" s="13">
        <v>21</v>
      </c>
      <c r="F4" s="13">
        <v>404</v>
      </c>
      <c r="G4" s="14">
        <v>119.87</v>
      </c>
      <c r="H4" s="15">
        <v>993391</v>
      </c>
      <c r="I4" s="11" t="str">
        <f t="shared" si="0"/>
        <v>2020/4/11</v>
      </c>
      <c r="J4" s="15" t="s">
        <v>41</v>
      </c>
      <c r="K4" s="22">
        <v>43934</v>
      </c>
      <c r="L4" s="49" t="s">
        <v>27</v>
      </c>
      <c r="M4" s="15" t="s">
        <v>28</v>
      </c>
      <c r="N4" s="15" t="s">
        <v>29</v>
      </c>
      <c r="O4" s="15" t="s">
        <v>25</v>
      </c>
      <c r="P4" s="30">
        <v>13756106696</v>
      </c>
      <c r="Q4" s="15">
        <v>22</v>
      </c>
      <c r="R4" s="15">
        <v>402</v>
      </c>
      <c r="S4" s="15">
        <v>131.22</v>
      </c>
      <c r="T4" s="15">
        <v>1095342</v>
      </c>
      <c r="U4" s="11" t="str">
        <f t="shared" ref="U4:U7" si="3">MID(V4,1,9)</f>
        <v>2020/4/11</v>
      </c>
      <c r="V4" s="15" t="s">
        <v>26</v>
      </c>
      <c r="W4" s="36">
        <v>43932</v>
      </c>
      <c r="X4" s="36" t="s">
        <v>42</v>
      </c>
      <c r="Y4" s="36" t="s">
        <v>43</v>
      </c>
      <c r="Z4" s="47">
        <f t="shared" si="1"/>
        <v>0</v>
      </c>
      <c r="AA4" s="47">
        <f t="shared" si="2"/>
        <v>2</v>
      </c>
      <c r="AB4" s="47" t="s">
        <v>44</v>
      </c>
      <c r="AC4" s="76" t="s">
        <v>45</v>
      </c>
      <c r="AD4" s="47" t="s">
        <v>46</v>
      </c>
      <c r="AE4" s="49" t="s">
        <v>27</v>
      </c>
      <c r="AF4" s="15" t="s">
        <v>28</v>
      </c>
      <c r="AG4" s="15" t="s">
        <v>29</v>
      </c>
      <c r="AH4" s="15" t="s">
        <v>39</v>
      </c>
    </row>
    <row r="5" s="1" customFormat="1" spans="1:34">
      <c r="A5" s="15">
        <v>3</v>
      </c>
      <c r="B5" s="12" t="s">
        <v>47</v>
      </c>
      <c r="C5" s="55">
        <v>13624404673</v>
      </c>
      <c r="D5" s="56"/>
      <c r="E5" s="13">
        <v>1</v>
      </c>
      <c r="F5" s="13">
        <v>401</v>
      </c>
      <c r="G5" s="14">
        <v>120.7</v>
      </c>
      <c r="H5" s="15">
        <v>972922</v>
      </c>
      <c r="I5" s="11" t="str">
        <f t="shared" si="0"/>
        <v>2020/4/15</v>
      </c>
      <c r="J5" s="15" t="s">
        <v>48</v>
      </c>
      <c r="K5" s="22">
        <v>43936</v>
      </c>
      <c r="L5" s="15" t="s">
        <v>49</v>
      </c>
      <c r="M5" s="15" t="s">
        <v>50</v>
      </c>
      <c r="N5" s="15" t="s">
        <v>51</v>
      </c>
      <c r="O5" s="12" t="s">
        <v>52</v>
      </c>
      <c r="P5" s="30">
        <v>15604451132</v>
      </c>
      <c r="Q5" s="13">
        <v>25</v>
      </c>
      <c r="R5" s="13">
        <v>401</v>
      </c>
      <c r="S5" s="15">
        <v>148.9</v>
      </c>
      <c r="T5" s="15">
        <v>1256521</v>
      </c>
      <c r="U5" s="11" t="str">
        <f t="shared" si="3"/>
        <v>2020/3/29</v>
      </c>
      <c r="V5" s="15" t="s">
        <v>53</v>
      </c>
      <c r="W5" s="36">
        <v>43932</v>
      </c>
      <c r="X5" s="36" t="s">
        <v>54</v>
      </c>
      <c r="Y5" s="36" t="s">
        <v>34</v>
      </c>
      <c r="Z5" s="47">
        <f t="shared" si="1"/>
        <v>4</v>
      </c>
      <c r="AA5" s="47">
        <f t="shared" si="2"/>
        <v>4</v>
      </c>
      <c r="AB5" s="47" t="s">
        <v>35</v>
      </c>
      <c r="AC5" s="75" t="s">
        <v>36</v>
      </c>
      <c r="AD5" s="47" t="s">
        <v>37</v>
      </c>
      <c r="AE5" s="15" t="s">
        <v>49</v>
      </c>
      <c r="AF5" s="15" t="s">
        <v>50</v>
      </c>
      <c r="AG5" s="15" t="s">
        <v>50</v>
      </c>
      <c r="AH5" s="15" t="s">
        <v>39</v>
      </c>
    </row>
    <row r="6" s="1" customFormat="1" spans="1:34">
      <c r="A6" s="15">
        <v>4</v>
      </c>
      <c r="B6" s="12" t="s">
        <v>55</v>
      </c>
      <c r="C6" s="55">
        <v>18946785087</v>
      </c>
      <c r="D6" s="56"/>
      <c r="E6" s="13">
        <v>1</v>
      </c>
      <c r="F6" s="13">
        <v>304</v>
      </c>
      <c r="G6" s="14">
        <v>120.7</v>
      </c>
      <c r="H6" s="15">
        <v>908837</v>
      </c>
      <c r="I6" s="11" t="str">
        <f t="shared" si="0"/>
        <v>2020/4/19</v>
      </c>
      <c r="J6" s="15" t="s">
        <v>56</v>
      </c>
      <c r="K6" s="22">
        <v>43940</v>
      </c>
      <c r="L6" s="15" t="s">
        <v>49</v>
      </c>
      <c r="M6" s="15" t="s">
        <v>50</v>
      </c>
      <c r="N6" s="15" t="s">
        <v>50</v>
      </c>
      <c r="O6" s="27" t="s">
        <v>57</v>
      </c>
      <c r="P6" s="30">
        <v>13364471829</v>
      </c>
      <c r="Q6" s="67">
        <v>25</v>
      </c>
      <c r="R6" s="67">
        <v>703</v>
      </c>
      <c r="S6" s="68">
        <v>148.37</v>
      </c>
      <c r="T6" s="15">
        <v>1282714</v>
      </c>
      <c r="U6" s="11" t="str">
        <f>MID(V6,1,10)</f>
        <v>2019/10/24</v>
      </c>
      <c r="V6" s="15" t="s">
        <v>58</v>
      </c>
      <c r="W6" s="36">
        <v>43912</v>
      </c>
      <c r="X6" s="36" t="str">
        <f>VLOOKUP(B6:B47,[1]认购签约台账!$A$5:$B$312,2,0)</f>
        <v>老带新</v>
      </c>
      <c r="Y6" s="36" t="s">
        <v>34</v>
      </c>
      <c r="Z6" s="47">
        <f t="shared" si="1"/>
        <v>28</v>
      </c>
      <c r="AA6" s="47">
        <f t="shared" si="2"/>
        <v>28</v>
      </c>
      <c r="AB6" s="47" t="s">
        <v>35</v>
      </c>
      <c r="AC6" s="75" t="s">
        <v>36</v>
      </c>
      <c r="AD6" s="47" t="s">
        <v>37</v>
      </c>
      <c r="AE6" s="15" t="s">
        <v>49</v>
      </c>
      <c r="AF6" s="15" t="s">
        <v>50</v>
      </c>
      <c r="AG6" s="15" t="s">
        <v>50</v>
      </c>
      <c r="AH6" s="15" t="s">
        <v>39</v>
      </c>
    </row>
    <row r="7" s="1" customFormat="1" spans="1:34">
      <c r="A7" s="15">
        <v>5</v>
      </c>
      <c r="B7" s="12" t="s">
        <v>59</v>
      </c>
      <c r="C7" s="55">
        <v>13596857230</v>
      </c>
      <c r="D7" s="56"/>
      <c r="E7" s="13">
        <v>1</v>
      </c>
      <c r="F7" s="13">
        <v>603</v>
      </c>
      <c r="G7" s="14">
        <v>119.98</v>
      </c>
      <c r="H7" s="16">
        <v>1023789</v>
      </c>
      <c r="I7" s="11" t="str">
        <f t="shared" si="0"/>
        <v>2020/4/26</v>
      </c>
      <c r="J7" s="16" t="s">
        <v>60</v>
      </c>
      <c r="K7" s="22">
        <v>43947</v>
      </c>
      <c r="L7" s="15" t="s">
        <v>27</v>
      </c>
      <c r="M7" s="15" t="s">
        <v>38</v>
      </c>
      <c r="N7" s="15" t="s">
        <v>51</v>
      </c>
      <c r="O7" s="27" t="s">
        <v>61</v>
      </c>
      <c r="P7" s="30">
        <v>15204302886</v>
      </c>
      <c r="Q7" s="13">
        <v>1</v>
      </c>
      <c r="R7" s="13">
        <v>503</v>
      </c>
      <c r="S7" s="14">
        <v>119.98</v>
      </c>
      <c r="T7" s="16">
        <v>1006239</v>
      </c>
      <c r="U7" s="11" t="str">
        <f t="shared" si="3"/>
        <v>2020/4/26</v>
      </c>
      <c r="V7" s="16" t="s">
        <v>62</v>
      </c>
      <c r="W7" s="36">
        <v>43947</v>
      </c>
      <c r="X7" s="36" t="str">
        <f>VLOOKUP(B7:B48,[1]认购签约台账!$A$5:$B$312,2,0)</f>
        <v>老带新</v>
      </c>
      <c r="Y7" s="36" t="s">
        <v>34</v>
      </c>
      <c r="Z7" s="47">
        <f t="shared" si="1"/>
        <v>0</v>
      </c>
      <c r="AA7" s="47">
        <f t="shared" si="2"/>
        <v>0</v>
      </c>
      <c r="AB7" s="47" t="s">
        <v>44</v>
      </c>
      <c r="AC7" s="75" t="s">
        <v>36</v>
      </c>
      <c r="AD7" s="47" t="s">
        <v>46</v>
      </c>
      <c r="AE7" s="15" t="s">
        <v>27</v>
      </c>
      <c r="AF7" s="15" t="s">
        <v>38</v>
      </c>
      <c r="AG7" s="15" t="s">
        <v>51</v>
      </c>
      <c r="AH7" s="15" t="s">
        <v>39</v>
      </c>
    </row>
    <row r="8" s="1" customFormat="1" spans="1:34">
      <c r="A8" s="15">
        <v>6</v>
      </c>
      <c r="B8" s="12" t="s">
        <v>61</v>
      </c>
      <c r="C8" s="55">
        <v>15204302886</v>
      </c>
      <c r="D8" s="56"/>
      <c r="E8" s="13">
        <v>1</v>
      </c>
      <c r="F8" s="13">
        <v>503</v>
      </c>
      <c r="G8" s="14">
        <v>119.98</v>
      </c>
      <c r="H8" s="16">
        <v>1006239</v>
      </c>
      <c r="I8" s="11" t="str">
        <f t="shared" si="0"/>
        <v>2020/4/26</v>
      </c>
      <c r="J8" s="16" t="s">
        <v>62</v>
      </c>
      <c r="K8" s="22">
        <v>43947</v>
      </c>
      <c r="L8" s="15" t="s">
        <v>27</v>
      </c>
      <c r="M8" s="15" t="s">
        <v>38</v>
      </c>
      <c r="N8" s="15" t="s">
        <v>51</v>
      </c>
      <c r="O8" s="27" t="s">
        <v>63</v>
      </c>
      <c r="P8" s="30">
        <v>13244427342</v>
      </c>
      <c r="Q8" s="13">
        <v>1</v>
      </c>
      <c r="R8" s="13">
        <v>701</v>
      </c>
      <c r="S8" s="14">
        <v>120.7</v>
      </c>
      <c r="T8" s="16">
        <v>1023279</v>
      </c>
      <c r="U8" s="11" t="str">
        <f>MID(V8,1,10)</f>
        <v>2019/12/21</v>
      </c>
      <c r="V8" s="16" t="s">
        <v>64</v>
      </c>
      <c r="W8" s="36">
        <v>43936</v>
      </c>
      <c r="X8" s="36" t="str">
        <f>VLOOKUP(B8:B49,[1]认购签约台账!$A$5:$B$312,2,0)</f>
        <v>老带新</v>
      </c>
      <c r="Y8" s="36" t="s">
        <v>34</v>
      </c>
      <c r="Z8" s="47">
        <f t="shared" si="1"/>
        <v>11</v>
      </c>
      <c r="AA8" s="47">
        <f t="shared" si="2"/>
        <v>11</v>
      </c>
      <c r="AB8" s="47" t="s">
        <v>35</v>
      </c>
      <c r="AC8" s="75" t="s">
        <v>36</v>
      </c>
      <c r="AD8" s="47" t="s">
        <v>37</v>
      </c>
      <c r="AE8" s="49" t="s">
        <v>27</v>
      </c>
      <c r="AF8" s="15" t="s">
        <v>38</v>
      </c>
      <c r="AG8" s="15" t="s">
        <v>29</v>
      </c>
      <c r="AH8" s="15" t="s">
        <v>39</v>
      </c>
    </row>
    <row r="9" s="1" customFormat="1" spans="1:34">
      <c r="A9" s="15">
        <v>7</v>
      </c>
      <c r="B9" s="12" t="s">
        <v>65</v>
      </c>
      <c r="C9" s="55">
        <v>13756112223</v>
      </c>
      <c r="D9" s="56"/>
      <c r="E9" s="13">
        <v>20</v>
      </c>
      <c r="F9" s="13">
        <v>701</v>
      </c>
      <c r="G9" s="14">
        <v>119.79</v>
      </c>
      <c r="H9" s="16">
        <v>995299</v>
      </c>
      <c r="I9" s="11" t="str">
        <f t="shared" si="0"/>
        <v>2020/4/28</v>
      </c>
      <c r="J9" s="16" t="s">
        <v>66</v>
      </c>
      <c r="K9" s="22">
        <v>43951</v>
      </c>
      <c r="L9" s="15" t="s">
        <v>49</v>
      </c>
      <c r="M9" s="15" t="s">
        <v>67</v>
      </c>
      <c r="N9" s="15" t="s">
        <v>50</v>
      </c>
      <c r="O9" s="27" t="s">
        <v>68</v>
      </c>
      <c r="P9" s="30">
        <v>13500889040</v>
      </c>
      <c r="Q9" s="26" t="s">
        <v>69</v>
      </c>
      <c r="R9" s="30" t="s">
        <v>70</v>
      </c>
      <c r="S9" s="37">
        <v>148.37</v>
      </c>
      <c r="T9" s="39">
        <v>1277308</v>
      </c>
      <c r="U9" s="11" t="str">
        <f t="shared" ref="U9:U12" si="4">MID(V9,1,9)</f>
        <v/>
      </c>
      <c r="V9" s="39"/>
      <c r="W9" s="36">
        <v>43911</v>
      </c>
      <c r="X9" s="36" t="str">
        <f>VLOOKUP(B9:B51,[1]认购签约台账!$A$5:$B$312,2,0)</f>
        <v>老带新</v>
      </c>
      <c r="Y9" s="36" t="s">
        <v>34</v>
      </c>
      <c r="Z9" s="47">
        <f t="shared" si="1"/>
        <v>38</v>
      </c>
      <c r="AA9" s="47">
        <f t="shared" si="2"/>
        <v>40</v>
      </c>
      <c r="AB9" s="47" t="s">
        <v>35</v>
      </c>
      <c r="AC9" s="75" t="s">
        <v>36</v>
      </c>
      <c r="AD9" s="47" t="s">
        <v>37</v>
      </c>
      <c r="AE9" s="49" t="s">
        <v>27</v>
      </c>
      <c r="AF9" s="18" t="s">
        <v>71</v>
      </c>
      <c r="AG9" s="18" t="s">
        <v>29</v>
      </c>
      <c r="AH9" s="15" t="s">
        <v>39</v>
      </c>
    </row>
    <row r="10" s="1" customFormat="1" spans="1:34">
      <c r="A10" s="15">
        <v>8</v>
      </c>
      <c r="B10" s="12" t="s">
        <v>72</v>
      </c>
      <c r="C10" s="55">
        <v>18943646255</v>
      </c>
      <c r="D10" s="56"/>
      <c r="E10" s="13">
        <v>1</v>
      </c>
      <c r="F10" s="13">
        <v>703</v>
      </c>
      <c r="G10" s="14">
        <v>119.98</v>
      </c>
      <c r="H10" s="15">
        <v>1023789</v>
      </c>
      <c r="I10" s="11" t="str">
        <f>MID(J10,1,8)</f>
        <v>2020/5/1</v>
      </c>
      <c r="J10" s="15" t="s">
        <v>73</v>
      </c>
      <c r="K10" s="22">
        <v>43952</v>
      </c>
      <c r="L10" s="15" t="s">
        <v>27</v>
      </c>
      <c r="M10" s="15" t="s">
        <v>38</v>
      </c>
      <c r="N10" s="15" t="s">
        <v>51</v>
      </c>
      <c r="O10" s="27" t="s">
        <v>59</v>
      </c>
      <c r="P10" s="30">
        <v>13596857230</v>
      </c>
      <c r="Q10" s="13">
        <v>1</v>
      </c>
      <c r="R10" s="13">
        <v>603</v>
      </c>
      <c r="S10" s="14">
        <v>119.98</v>
      </c>
      <c r="T10" s="16">
        <v>1023789</v>
      </c>
      <c r="U10" s="11" t="str">
        <f t="shared" si="4"/>
        <v>2020/4/26</v>
      </c>
      <c r="V10" s="16" t="s">
        <v>60</v>
      </c>
      <c r="W10" s="36">
        <v>43947</v>
      </c>
      <c r="X10" s="36" t="str">
        <f>VLOOKUP(B10:B52,[1]认购签约台账!$A$5:$B$312,2,0)</f>
        <v>老带新</v>
      </c>
      <c r="Y10" s="36" t="s">
        <v>34</v>
      </c>
      <c r="Z10" s="47">
        <f t="shared" si="1"/>
        <v>5</v>
      </c>
      <c r="AA10" s="47">
        <f t="shared" si="2"/>
        <v>5</v>
      </c>
      <c r="AB10" s="47" t="s">
        <v>35</v>
      </c>
      <c r="AC10" s="75" t="s">
        <v>36</v>
      </c>
      <c r="AD10" s="47" t="s">
        <v>37</v>
      </c>
      <c r="AE10" s="15" t="s">
        <v>27</v>
      </c>
      <c r="AF10" s="15" t="s">
        <v>38</v>
      </c>
      <c r="AG10" s="15" t="s">
        <v>51</v>
      </c>
      <c r="AH10" s="15" t="s">
        <v>39</v>
      </c>
    </row>
    <row r="11" s="1" customFormat="1" spans="1:34">
      <c r="A11" s="15">
        <v>9</v>
      </c>
      <c r="B11" s="12" t="s">
        <v>74</v>
      </c>
      <c r="C11" s="55">
        <v>18743406632</v>
      </c>
      <c r="D11" s="56"/>
      <c r="E11" s="13">
        <v>1</v>
      </c>
      <c r="F11" s="13">
        <v>504</v>
      </c>
      <c r="G11" s="14">
        <v>120.7</v>
      </c>
      <c r="H11" s="15">
        <v>953424</v>
      </c>
      <c r="I11" s="11" t="str">
        <f>MID(J11,1,9)</f>
        <v>2020/4/23</v>
      </c>
      <c r="J11" s="15" t="s">
        <v>75</v>
      </c>
      <c r="K11" s="22">
        <v>43952</v>
      </c>
      <c r="L11" s="15" t="s">
        <v>27</v>
      </c>
      <c r="M11" s="15" t="s">
        <v>38</v>
      </c>
      <c r="N11" s="15" t="s">
        <v>51</v>
      </c>
      <c r="O11" s="27" t="s">
        <v>72</v>
      </c>
      <c r="P11" s="30">
        <v>18943646255</v>
      </c>
      <c r="Q11" s="13">
        <v>1</v>
      </c>
      <c r="R11" s="13">
        <v>703</v>
      </c>
      <c r="S11" s="14">
        <v>119.98</v>
      </c>
      <c r="T11" s="15">
        <v>1023789</v>
      </c>
      <c r="U11" s="11" t="str">
        <f>MID(V11,1,8)</f>
        <v>2020/5/1</v>
      </c>
      <c r="V11" s="15" t="s">
        <v>73</v>
      </c>
      <c r="W11" s="36">
        <v>43952</v>
      </c>
      <c r="X11" s="36" t="s">
        <v>42</v>
      </c>
      <c r="Y11" s="36" t="s">
        <v>43</v>
      </c>
      <c r="Z11" s="47">
        <f t="shared" si="1"/>
        <v>-8</v>
      </c>
      <c r="AA11" s="47">
        <f t="shared" si="2"/>
        <v>0</v>
      </c>
      <c r="AB11" s="47" t="s">
        <v>76</v>
      </c>
      <c r="AC11" s="76" t="s">
        <v>45</v>
      </c>
      <c r="AD11" s="47" t="s">
        <v>77</v>
      </c>
      <c r="AE11" s="15" t="s">
        <v>27</v>
      </c>
      <c r="AF11" s="15" t="s">
        <v>38</v>
      </c>
      <c r="AG11" s="15" t="s">
        <v>51</v>
      </c>
      <c r="AH11" s="15" t="s">
        <v>39</v>
      </c>
    </row>
    <row r="12" s="1" customFormat="1" spans="1:34">
      <c r="A12" s="15">
        <v>10</v>
      </c>
      <c r="B12" s="12" t="s">
        <v>78</v>
      </c>
      <c r="C12" s="55">
        <v>18584321031</v>
      </c>
      <c r="D12" s="57">
        <v>15884321031</v>
      </c>
      <c r="E12" s="13">
        <v>22</v>
      </c>
      <c r="F12" s="13">
        <v>703</v>
      </c>
      <c r="G12" s="14">
        <v>131.22</v>
      </c>
      <c r="H12" s="15">
        <v>1120083</v>
      </c>
      <c r="I12" s="11" t="str">
        <f>MID(J12,1,8)</f>
        <v>2020/5/1</v>
      </c>
      <c r="J12" s="15" t="s">
        <v>79</v>
      </c>
      <c r="K12" s="22">
        <v>43952</v>
      </c>
      <c r="L12" s="15" t="s">
        <v>27</v>
      </c>
      <c r="M12" s="15" t="s">
        <v>38</v>
      </c>
      <c r="N12" s="15" t="s">
        <v>51</v>
      </c>
      <c r="O12" s="27" t="s">
        <v>74</v>
      </c>
      <c r="P12" s="30">
        <v>18743406632</v>
      </c>
      <c r="Q12" s="13">
        <v>1</v>
      </c>
      <c r="R12" s="13">
        <v>504</v>
      </c>
      <c r="S12" s="14">
        <v>120.7</v>
      </c>
      <c r="T12" s="15">
        <v>953424</v>
      </c>
      <c r="U12" s="11" t="str">
        <f t="shared" si="4"/>
        <v>2020/4/23</v>
      </c>
      <c r="V12" s="15" t="s">
        <v>75</v>
      </c>
      <c r="W12" s="36">
        <v>43952</v>
      </c>
      <c r="X12" s="36" t="str">
        <f>VLOOKUP(B12:B54,[1]认购签约台账!$A$5:$B$312,2,0)</f>
        <v>老带新</v>
      </c>
      <c r="Y12" s="36" t="s">
        <v>34</v>
      </c>
      <c r="Z12" s="47">
        <f t="shared" si="1"/>
        <v>0</v>
      </c>
      <c r="AA12" s="47">
        <f t="shared" si="2"/>
        <v>0</v>
      </c>
      <c r="AB12" s="47" t="s">
        <v>44</v>
      </c>
      <c r="AC12" s="75" t="s">
        <v>36</v>
      </c>
      <c r="AD12" s="47" t="s">
        <v>46</v>
      </c>
      <c r="AE12" s="15" t="s">
        <v>27</v>
      </c>
      <c r="AF12" s="15" t="s">
        <v>38</v>
      </c>
      <c r="AG12" s="15" t="s">
        <v>51</v>
      </c>
      <c r="AH12" s="15" t="s">
        <v>39</v>
      </c>
    </row>
    <row r="13" s="1" customFormat="1" spans="1:34">
      <c r="A13" s="15">
        <v>11</v>
      </c>
      <c r="B13" s="12" t="s">
        <v>80</v>
      </c>
      <c r="C13" s="55">
        <v>13844038080</v>
      </c>
      <c r="D13" s="56"/>
      <c r="E13" s="13">
        <v>3</v>
      </c>
      <c r="F13" s="13">
        <v>503</v>
      </c>
      <c r="G13" s="14">
        <v>119.33</v>
      </c>
      <c r="H13" s="15">
        <v>1038025</v>
      </c>
      <c r="I13" s="11" t="str">
        <f>MID(J13,1,9)</f>
        <v>2020/4/30</v>
      </c>
      <c r="J13" s="15" t="s">
        <v>81</v>
      </c>
      <c r="K13" s="22">
        <v>43954</v>
      </c>
      <c r="L13" s="15" t="s">
        <v>27</v>
      </c>
      <c r="M13" s="15" t="s">
        <v>38</v>
      </c>
      <c r="N13" s="15" t="s">
        <v>51</v>
      </c>
      <c r="O13" s="27" t="s">
        <v>78</v>
      </c>
      <c r="P13" s="30">
        <v>18584321031</v>
      </c>
      <c r="Q13" s="13">
        <v>22</v>
      </c>
      <c r="R13" s="13">
        <v>703</v>
      </c>
      <c r="S13" s="14">
        <v>131.22</v>
      </c>
      <c r="T13" s="15">
        <v>1120083</v>
      </c>
      <c r="U13" s="11" t="str">
        <f>MID(V13,1,8)</f>
        <v>2020/5/1</v>
      </c>
      <c r="V13" s="15" t="s">
        <v>79</v>
      </c>
      <c r="W13" s="36">
        <v>43952</v>
      </c>
      <c r="X13" s="36" t="str">
        <f>VLOOKUP(B13:B56,[1]认购签约台账!$A$5:$B$312,2,0)</f>
        <v>老带新</v>
      </c>
      <c r="Y13" s="36" t="s">
        <v>34</v>
      </c>
      <c r="Z13" s="47">
        <f t="shared" si="1"/>
        <v>-1</v>
      </c>
      <c r="AA13" s="47">
        <f t="shared" si="2"/>
        <v>2</v>
      </c>
      <c r="AB13" s="47" t="s">
        <v>76</v>
      </c>
      <c r="AC13" s="76" t="s">
        <v>45</v>
      </c>
      <c r="AD13" s="47" t="s">
        <v>77</v>
      </c>
      <c r="AE13" s="15" t="s">
        <v>27</v>
      </c>
      <c r="AF13" s="15" t="s">
        <v>38</v>
      </c>
      <c r="AG13" s="15" t="s">
        <v>51</v>
      </c>
      <c r="AH13" s="15" t="s">
        <v>39</v>
      </c>
    </row>
    <row r="14" s="1" customFormat="1" spans="1:34">
      <c r="A14" s="15">
        <v>12</v>
      </c>
      <c r="B14" s="12" t="s">
        <v>82</v>
      </c>
      <c r="C14" s="55">
        <v>13944926068</v>
      </c>
      <c r="D14" s="56"/>
      <c r="E14" s="13">
        <v>22</v>
      </c>
      <c r="F14" s="13">
        <v>704</v>
      </c>
      <c r="G14" s="14">
        <v>131.22</v>
      </c>
      <c r="H14" s="15">
        <v>1108770</v>
      </c>
      <c r="I14" s="11" t="str">
        <f>MID(J14,1,9)</f>
        <v>2020/4/30</v>
      </c>
      <c r="J14" s="15" t="s">
        <v>81</v>
      </c>
      <c r="K14" s="22">
        <v>43954</v>
      </c>
      <c r="L14" s="15" t="s">
        <v>27</v>
      </c>
      <c r="M14" s="15" t="s">
        <v>38</v>
      </c>
      <c r="N14" s="15" t="s">
        <v>51</v>
      </c>
      <c r="O14" s="27" t="s">
        <v>80</v>
      </c>
      <c r="P14" s="30">
        <v>13844038080</v>
      </c>
      <c r="Q14" s="13">
        <v>3</v>
      </c>
      <c r="R14" s="13">
        <v>503</v>
      </c>
      <c r="S14" s="14">
        <v>119.33</v>
      </c>
      <c r="T14" s="15">
        <v>1038025</v>
      </c>
      <c r="U14" s="11" t="str">
        <f>MID(V14,1,9)</f>
        <v>2020/4/30</v>
      </c>
      <c r="V14" s="15" t="s">
        <v>81</v>
      </c>
      <c r="W14" s="36">
        <v>43954</v>
      </c>
      <c r="X14" s="36" t="str">
        <f>VLOOKUP(B14:B57,[1]认购签约台账!$A$5:$B$312,2,0)</f>
        <v>老带新</v>
      </c>
      <c r="Y14" s="36" t="s">
        <v>34</v>
      </c>
      <c r="Z14" s="47">
        <f t="shared" si="1"/>
        <v>-3</v>
      </c>
      <c r="AA14" s="47">
        <f t="shared" si="2"/>
        <v>0</v>
      </c>
      <c r="AB14" s="47" t="s">
        <v>76</v>
      </c>
      <c r="AC14" s="76" t="s">
        <v>45</v>
      </c>
      <c r="AD14" s="47" t="s">
        <v>77</v>
      </c>
      <c r="AE14" s="15" t="s">
        <v>27</v>
      </c>
      <c r="AF14" s="15" t="s">
        <v>38</v>
      </c>
      <c r="AG14" s="15" t="s">
        <v>51</v>
      </c>
      <c r="AH14" s="15" t="s">
        <v>39</v>
      </c>
    </row>
    <row r="15" s="1" customFormat="1" spans="1:34">
      <c r="A15" s="15">
        <v>13</v>
      </c>
      <c r="B15" s="12" t="s">
        <v>83</v>
      </c>
      <c r="C15" s="55">
        <v>15943188416</v>
      </c>
      <c r="D15" s="56"/>
      <c r="E15" s="13">
        <v>1</v>
      </c>
      <c r="F15" s="13">
        <v>302</v>
      </c>
      <c r="G15" s="14">
        <v>119.98</v>
      </c>
      <c r="H15" s="15">
        <v>971137</v>
      </c>
      <c r="I15" s="11" t="str">
        <f>MID(J15,1,8)</f>
        <v>2020/5/4</v>
      </c>
      <c r="J15" s="15" t="s">
        <v>84</v>
      </c>
      <c r="K15" s="22">
        <v>43955</v>
      </c>
      <c r="L15" s="15" t="s">
        <v>49</v>
      </c>
      <c r="M15" s="15" t="s">
        <v>50</v>
      </c>
      <c r="N15" s="15" t="s">
        <v>85</v>
      </c>
      <c r="O15" s="27" t="s">
        <v>86</v>
      </c>
      <c r="P15" s="30">
        <v>13504455168</v>
      </c>
      <c r="Q15" s="13">
        <v>23</v>
      </c>
      <c r="R15" s="13">
        <v>701</v>
      </c>
      <c r="S15" s="14">
        <v>131.92</v>
      </c>
      <c r="T15" s="69">
        <v>1092991</v>
      </c>
      <c r="U15" s="11" t="str">
        <f>MID(V15,1,8)</f>
        <v>2020/3/2</v>
      </c>
      <c r="V15" s="69" t="s">
        <v>87</v>
      </c>
      <c r="W15" s="36">
        <v>43911</v>
      </c>
      <c r="X15" s="36" t="s">
        <v>54</v>
      </c>
      <c r="Y15" s="36" t="s">
        <v>34</v>
      </c>
      <c r="Z15" s="47">
        <f t="shared" si="1"/>
        <v>44</v>
      </c>
      <c r="AA15" s="47">
        <f t="shared" si="2"/>
        <v>44</v>
      </c>
      <c r="AB15" s="47" t="s">
        <v>35</v>
      </c>
      <c r="AC15" s="75" t="s">
        <v>36</v>
      </c>
      <c r="AD15" s="47" t="s">
        <v>37</v>
      </c>
      <c r="AE15" s="18" t="s">
        <v>49</v>
      </c>
      <c r="AF15" s="29" t="s">
        <v>50</v>
      </c>
      <c r="AG15" s="29" t="s">
        <v>50</v>
      </c>
      <c r="AH15" s="15" t="s">
        <v>39</v>
      </c>
    </row>
    <row r="16" s="1" customFormat="1" spans="1:34">
      <c r="A16" s="15">
        <v>14</v>
      </c>
      <c r="B16" s="12" t="s">
        <v>88</v>
      </c>
      <c r="C16" s="55">
        <v>18943650529</v>
      </c>
      <c r="D16" s="56"/>
      <c r="E16" s="13">
        <v>3</v>
      </c>
      <c r="F16" s="13">
        <v>301</v>
      </c>
      <c r="G16" s="14">
        <v>134.34</v>
      </c>
      <c r="H16" s="15">
        <v>1129292</v>
      </c>
      <c r="I16" s="11" t="str">
        <f>MID(J16,1,8)</f>
        <v>2020/5/4</v>
      </c>
      <c r="J16" s="15" t="s">
        <v>89</v>
      </c>
      <c r="K16" s="22">
        <v>43955</v>
      </c>
      <c r="L16" s="15" t="s">
        <v>49</v>
      </c>
      <c r="M16" s="15" t="s">
        <v>50</v>
      </c>
      <c r="N16" s="15" t="s">
        <v>85</v>
      </c>
      <c r="O16" s="27" t="s">
        <v>83</v>
      </c>
      <c r="P16" s="30">
        <v>15943188416</v>
      </c>
      <c r="Q16" s="13">
        <v>1</v>
      </c>
      <c r="R16" s="13">
        <v>302</v>
      </c>
      <c r="S16" s="14">
        <v>119.98</v>
      </c>
      <c r="T16" s="15">
        <v>971137</v>
      </c>
      <c r="U16" s="11" t="str">
        <f>MID(V16,1,8)</f>
        <v>2020/5/4</v>
      </c>
      <c r="V16" s="15" t="s">
        <v>84</v>
      </c>
      <c r="W16" s="36">
        <v>43955</v>
      </c>
      <c r="X16" s="36" t="s">
        <v>54</v>
      </c>
      <c r="Y16" s="36" t="s">
        <v>34</v>
      </c>
      <c r="Z16" s="47">
        <f t="shared" si="1"/>
        <v>0</v>
      </c>
      <c r="AA16" s="47">
        <f t="shared" si="2"/>
        <v>0</v>
      </c>
      <c r="AB16" s="47" t="s">
        <v>44</v>
      </c>
      <c r="AC16" s="75" t="s">
        <v>36</v>
      </c>
      <c r="AD16" s="47" t="s">
        <v>46</v>
      </c>
      <c r="AE16" s="15" t="s">
        <v>49</v>
      </c>
      <c r="AF16" s="15" t="s">
        <v>50</v>
      </c>
      <c r="AG16" s="15" t="s">
        <v>85</v>
      </c>
      <c r="AH16" s="15" t="s">
        <v>39</v>
      </c>
    </row>
    <row r="17" s="1" customFormat="1" spans="1:34">
      <c r="A17" s="15">
        <v>15</v>
      </c>
      <c r="B17" s="12" t="s">
        <v>90</v>
      </c>
      <c r="C17" s="55">
        <v>15526823177</v>
      </c>
      <c r="D17" s="57" t="s">
        <v>91</v>
      </c>
      <c r="E17" s="13">
        <v>1</v>
      </c>
      <c r="F17" s="13">
        <v>501</v>
      </c>
      <c r="G17" s="14">
        <v>120.7</v>
      </c>
      <c r="H17" s="15">
        <v>1000506</v>
      </c>
      <c r="I17" s="11" t="str">
        <f>MID(J17,1,9)</f>
        <v/>
      </c>
      <c r="J17" s="15"/>
      <c r="K17" s="22">
        <v>43955</v>
      </c>
      <c r="L17" s="15" t="s">
        <v>27</v>
      </c>
      <c r="M17" s="15" t="s">
        <v>28</v>
      </c>
      <c r="N17" s="15" t="s">
        <v>51</v>
      </c>
      <c r="O17" s="27" t="s">
        <v>92</v>
      </c>
      <c r="P17" s="30" t="s">
        <v>93</v>
      </c>
      <c r="Q17" s="26">
        <v>23</v>
      </c>
      <c r="R17" s="30" t="s">
        <v>94</v>
      </c>
      <c r="S17" s="38">
        <v>131.25</v>
      </c>
      <c r="T17" s="38">
        <v>1069841</v>
      </c>
      <c r="U17" s="11" t="str">
        <f>MID(V17,1,9)</f>
        <v/>
      </c>
      <c r="V17" s="38"/>
      <c r="W17" s="36">
        <v>43911</v>
      </c>
      <c r="X17" s="36" t="s">
        <v>32</v>
      </c>
      <c r="Y17" s="36" t="s">
        <v>43</v>
      </c>
      <c r="Z17" s="47" t="e">
        <f t="shared" si="1"/>
        <v>#VALUE!</v>
      </c>
      <c r="AA17" s="47">
        <f t="shared" si="2"/>
        <v>44</v>
      </c>
      <c r="AB17" s="47" t="s">
        <v>95</v>
      </c>
      <c r="AC17" s="76" t="s">
        <v>45</v>
      </c>
      <c r="AD17" s="47" t="s">
        <v>96</v>
      </c>
      <c r="AE17" s="38" t="s">
        <v>27</v>
      </c>
      <c r="AF17" s="26" t="s">
        <v>28</v>
      </c>
      <c r="AG17" s="26" t="s">
        <v>29</v>
      </c>
      <c r="AH17" s="15" t="s">
        <v>39</v>
      </c>
    </row>
    <row r="18" s="1" customFormat="1" spans="1:34">
      <c r="A18" s="15">
        <v>16</v>
      </c>
      <c r="B18" s="12" t="s">
        <v>97</v>
      </c>
      <c r="C18" s="55">
        <v>13304319898</v>
      </c>
      <c r="D18" s="56"/>
      <c r="E18" s="13">
        <v>3</v>
      </c>
      <c r="F18" s="13">
        <v>303</v>
      </c>
      <c r="G18" s="14">
        <v>119.33</v>
      </c>
      <c r="H18" s="15">
        <v>1014751</v>
      </c>
      <c r="I18" s="11" t="str">
        <f>MID(J18,1,9)</f>
        <v>2020/3/11</v>
      </c>
      <c r="J18" s="15" t="s">
        <v>98</v>
      </c>
      <c r="K18" s="22">
        <v>43956</v>
      </c>
      <c r="L18" s="15" t="s">
        <v>27</v>
      </c>
      <c r="M18" s="15" t="s">
        <v>38</v>
      </c>
      <c r="N18" s="15" t="s">
        <v>51</v>
      </c>
      <c r="O18" s="27" t="s">
        <v>82</v>
      </c>
      <c r="P18" s="30">
        <v>13944926068</v>
      </c>
      <c r="Q18" s="13">
        <v>22</v>
      </c>
      <c r="R18" s="13">
        <v>704</v>
      </c>
      <c r="S18" s="14">
        <v>131.22</v>
      </c>
      <c r="T18" s="16">
        <v>1108770</v>
      </c>
      <c r="U18" s="11" t="str">
        <f>MID(V18,1,9)</f>
        <v>2020/4/30</v>
      </c>
      <c r="V18" s="15" t="s">
        <v>81</v>
      </c>
      <c r="W18" s="36">
        <v>43954</v>
      </c>
      <c r="X18" s="36" t="s">
        <v>42</v>
      </c>
      <c r="Y18" s="36" t="s">
        <v>43</v>
      </c>
      <c r="Z18" s="47">
        <f t="shared" si="1"/>
        <v>-53</v>
      </c>
      <c r="AA18" s="47">
        <f t="shared" si="2"/>
        <v>2</v>
      </c>
      <c r="AB18" s="47" t="s">
        <v>76</v>
      </c>
      <c r="AC18" s="76" t="s">
        <v>45</v>
      </c>
      <c r="AD18" s="47" t="s">
        <v>77</v>
      </c>
      <c r="AE18" s="15" t="s">
        <v>27</v>
      </c>
      <c r="AF18" s="15" t="s">
        <v>38</v>
      </c>
      <c r="AG18" s="15" t="s">
        <v>51</v>
      </c>
      <c r="AH18" s="15" t="s">
        <v>39</v>
      </c>
    </row>
    <row r="19" s="1" customFormat="1" spans="1:34">
      <c r="A19" s="15">
        <v>17</v>
      </c>
      <c r="B19" s="12" t="s">
        <v>99</v>
      </c>
      <c r="C19" s="55">
        <v>13578638997</v>
      </c>
      <c r="D19" s="56"/>
      <c r="E19" s="13">
        <v>1</v>
      </c>
      <c r="F19" s="13">
        <v>604</v>
      </c>
      <c r="G19" s="14">
        <v>120.7</v>
      </c>
      <c r="H19" s="15">
        <v>971080</v>
      </c>
      <c r="I19" s="11" t="str">
        <f>MID(J19,1,8)</f>
        <v>2020/5/5</v>
      </c>
      <c r="J19" s="15" t="s">
        <v>100</v>
      </c>
      <c r="K19" s="22">
        <v>43956</v>
      </c>
      <c r="L19" s="15" t="s">
        <v>27</v>
      </c>
      <c r="M19" s="15" t="s">
        <v>28</v>
      </c>
      <c r="N19" s="15" t="s">
        <v>51</v>
      </c>
      <c r="O19" s="27" t="s">
        <v>101</v>
      </c>
      <c r="P19" s="30" t="s">
        <v>102</v>
      </c>
      <c r="Q19" s="26" t="s">
        <v>103</v>
      </c>
      <c r="R19" s="30" t="s">
        <v>104</v>
      </c>
      <c r="S19" s="38">
        <v>131.25</v>
      </c>
      <c r="T19" s="38">
        <v>1069841</v>
      </c>
      <c r="U19" s="11" t="str">
        <f>MID(V19,1,9)</f>
        <v/>
      </c>
      <c r="V19" s="38"/>
      <c r="W19" s="36">
        <v>43911</v>
      </c>
      <c r="X19" s="36" t="s">
        <v>33</v>
      </c>
      <c r="Y19" s="36" t="s">
        <v>34</v>
      </c>
      <c r="Z19" s="47">
        <f t="shared" si="1"/>
        <v>45</v>
      </c>
      <c r="AA19" s="47">
        <f t="shared" si="2"/>
        <v>45</v>
      </c>
      <c r="AB19" s="47" t="s">
        <v>35</v>
      </c>
      <c r="AC19" s="75" t="s">
        <v>36</v>
      </c>
      <c r="AD19" s="47" t="s">
        <v>37</v>
      </c>
      <c r="AE19" s="38" t="s">
        <v>27</v>
      </c>
      <c r="AF19" s="26" t="s">
        <v>28</v>
      </c>
      <c r="AG19" s="26" t="s">
        <v>29</v>
      </c>
      <c r="AH19" s="15" t="s">
        <v>39</v>
      </c>
    </row>
    <row r="20" s="1" customFormat="1" spans="1:34">
      <c r="A20" s="15">
        <v>18</v>
      </c>
      <c r="B20" s="12" t="s">
        <v>105</v>
      </c>
      <c r="C20" s="55">
        <v>15164314901</v>
      </c>
      <c r="D20" s="57" t="s">
        <v>91</v>
      </c>
      <c r="E20" s="13">
        <v>26</v>
      </c>
      <c r="F20" s="13">
        <v>504</v>
      </c>
      <c r="G20" s="14">
        <v>148.92</v>
      </c>
      <c r="H20" s="15">
        <v>1243431</v>
      </c>
      <c r="I20" s="11" t="str">
        <f t="shared" ref="I20:I25" si="5">MID(J20,1,9)</f>
        <v/>
      </c>
      <c r="J20" s="15"/>
      <c r="K20" s="22">
        <v>43965</v>
      </c>
      <c r="L20" s="15" t="s">
        <v>27</v>
      </c>
      <c r="M20" s="15" t="s">
        <v>28</v>
      </c>
      <c r="N20" s="15" t="s">
        <v>51</v>
      </c>
      <c r="O20" s="26" t="s">
        <v>101</v>
      </c>
      <c r="P20" s="30" t="s">
        <v>102</v>
      </c>
      <c r="Q20" s="26" t="s">
        <v>103</v>
      </c>
      <c r="R20" s="30" t="s">
        <v>104</v>
      </c>
      <c r="S20" s="38">
        <v>131.25</v>
      </c>
      <c r="T20" s="38">
        <v>1069841</v>
      </c>
      <c r="U20" s="11" t="str">
        <f>MID(V20,1,9)</f>
        <v/>
      </c>
      <c r="V20" s="38"/>
      <c r="W20" s="36">
        <v>43911</v>
      </c>
      <c r="X20" s="36" t="s">
        <v>32</v>
      </c>
      <c r="Y20" s="36" t="s">
        <v>43</v>
      </c>
      <c r="Z20" s="47" t="e">
        <f t="shared" si="1"/>
        <v>#VALUE!</v>
      </c>
      <c r="AA20" s="47">
        <f t="shared" si="2"/>
        <v>54</v>
      </c>
      <c r="AB20" s="47" t="s">
        <v>95</v>
      </c>
      <c r="AC20" s="76" t="s">
        <v>45</v>
      </c>
      <c r="AD20" s="47" t="s">
        <v>96</v>
      </c>
      <c r="AE20" s="38" t="s">
        <v>27</v>
      </c>
      <c r="AF20" s="26" t="s">
        <v>28</v>
      </c>
      <c r="AG20" s="26" t="s">
        <v>29</v>
      </c>
      <c r="AH20" s="15" t="s">
        <v>39</v>
      </c>
    </row>
    <row r="21" s="1" customFormat="1" spans="1:34">
      <c r="A21" s="15">
        <v>19</v>
      </c>
      <c r="B21" s="12" t="s">
        <v>106</v>
      </c>
      <c r="C21" s="55">
        <v>13578884773</v>
      </c>
      <c r="D21" s="56"/>
      <c r="E21" s="13">
        <v>2</v>
      </c>
      <c r="F21" s="13">
        <v>701</v>
      </c>
      <c r="G21" s="14">
        <v>122.61</v>
      </c>
      <c r="H21" s="15">
        <v>1052210</v>
      </c>
      <c r="I21" s="11" t="str">
        <f t="shared" si="5"/>
        <v>2020/5/16</v>
      </c>
      <c r="J21" s="15" t="s">
        <v>107</v>
      </c>
      <c r="K21" s="22">
        <v>43967</v>
      </c>
      <c r="L21" s="15" t="s">
        <v>49</v>
      </c>
      <c r="M21" s="15" t="s">
        <v>50</v>
      </c>
      <c r="N21" s="15" t="s">
        <v>51</v>
      </c>
      <c r="O21" s="12" t="s">
        <v>108</v>
      </c>
      <c r="P21" s="30">
        <v>13069218133</v>
      </c>
      <c r="Q21" s="13">
        <v>3</v>
      </c>
      <c r="R21" s="13">
        <v>504</v>
      </c>
      <c r="S21" s="14">
        <v>120.05</v>
      </c>
      <c r="T21" s="18">
        <v>992345</v>
      </c>
      <c r="U21" s="11" t="str">
        <f>MID(V21,1,8)</f>
        <v>2020/5/1</v>
      </c>
      <c r="V21" s="18" t="s">
        <v>109</v>
      </c>
      <c r="W21" s="36">
        <v>43952</v>
      </c>
      <c r="X21" s="36" t="s">
        <v>54</v>
      </c>
      <c r="Y21" s="36" t="s">
        <v>34</v>
      </c>
      <c r="Z21" s="47">
        <f t="shared" si="1"/>
        <v>15</v>
      </c>
      <c r="AA21" s="47">
        <f t="shared" si="2"/>
        <v>15</v>
      </c>
      <c r="AB21" s="47" t="s">
        <v>35</v>
      </c>
      <c r="AC21" s="75" t="s">
        <v>36</v>
      </c>
      <c r="AD21" s="47" t="s">
        <v>37</v>
      </c>
      <c r="AE21" s="18" t="s">
        <v>49</v>
      </c>
      <c r="AF21" s="26" t="s">
        <v>110</v>
      </c>
      <c r="AG21" s="26" t="s">
        <v>85</v>
      </c>
      <c r="AH21" s="15" t="s">
        <v>39</v>
      </c>
    </row>
    <row r="22" s="1" customFormat="1" spans="1:34">
      <c r="A22" s="15">
        <v>20</v>
      </c>
      <c r="B22" s="12" t="s">
        <v>111</v>
      </c>
      <c r="C22" s="55">
        <v>13578886238</v>
      </c>
      <c r="D22" s="56"/>
      <c r="E22" s="13">
        <v>25</v>
      </c>
      <c r="F22" s="13">
        <v>204</v>
      </c>
      <c r="G22" s="14">
        <v>148.9</v>
      </c>
      <c r="H22" s="15">
        <v>1208851</v>
      </c>
      <c r="I22" s="11" t="str">
        <f t="shared" si="5"/>
        <v>2020/5/17</v>
      </c>
      <c r="J22" s="22" t="s">
        <v>112</v>
      </c>
      <c r="K22" s="22">
        <v>43968</v>
      </c>
      <c r="L22" s="15" t="s">
        <v>49</v>
      </c>
      <c r="M22" s="15" t="s">
        <v>50</v>
      </c>
      <c r="N22" s="15" t="s">
        <v>85</v>
      </c>
      <c r="O22" s="12" t="s">
        <v>113</v>
      </c>
      <c r="P22" s="30">
        <v>15143019330</v>
      </c>
      <c r="Q22" s="13">
        <v>1</v>
      </c>
      <c r="R22" s="13">
        <v>402</v>
      </c>
      <c r="S22" s="14">
        <v>119.98</v>
      </c>
      <c r="T22" s="18">
        <v>993656</v>
      </c>
      <c r="U22" s="11" t="str">
        <f>MID(V22,1,9)</f>
        <v>2020/4/26</v>
      </c>
      <c r="V22" s="18" t="s">
        <v>114</v>
      </c>
      <c r="W22" s="36">
        <v>43947</v>
      </c>
      <c r="X22" s="36" t="s">
        <v>54</v>
      </c>
      <c r="Y22" s="36" t="s">
        <v>34</v>
      </c>
      <c r="Z22" s="47">
        <f t="shared" si="1"/>
        <v>21</v>
      </c>
      <c r="AA22" s="47">
        <f t="shared" si="2"/>
        <v>21</v>
      </c>
      <c r="AB22" s="47" t="s">
        <v>35</v>
      </c>
      <c r="AC22" s="75" t="s">
        <v>36</v>
      </c>
      <c r="AD22" s="47" t="s">
        <v>37</v>
      </c>
      <c r="AE22" s="18" t="s">
        <v>49</v>
      </c>
      <c r="AF22" s="29" t="s">
        <v>50</v>
      </c>
      <c r="AG22" s="29" t="s">
        <v>50</v>
      </c>
      <c r="AH22" s="15" t="s">
        <v>39</v>
      </c>
    </row>
    <row r="23" s="1" customFormat="1" spans="1:34">
      <c r="A23" s="15">
        <v>21</v>
      </c>
      <c r="B23" s="12" t="s">
        <v>115</v>
      </c>
      <c r="C23" s="55">
        <v>18943121133</v>
      </c>
      <c r="D23" s="56"/>
      <c r="E23" s="13">
        <v>2</v>
      </c>
      <c r="F23" s="13">
        <v>703</v>
      </c>
      <c r="G23" s="14">
        <v>121.89</v>
      </c>
      <c r="H23" s="15">
        <v>1057917</v>
      </c>
      <c r="I23" s="11" t="str">
        <f t="shared" si="5"/>
        <v>2020/5/18</v>
      </c>
      <c r="J23" s="15" t="s">
        <v>116</v>
      </c>
      <c r="K23" s="22">
        <v>43969</v>
      </c>
      <c r="L23" s="15" t="s">
        <v>49</v>
      </c>
      <c r="M23" s="15" t="s">
        <v>110</v>
      </c>
      <c r="N23" s="15" t="s">
        <v>85</v>
      </c>
      <c r="O23" s="12" t="s">
        <v>108</v>
      </c>
      <c r="P23" s="30">
        <v>13069218133</v>
      </c>
      <c r="Q23" s="13">
        <v>3</v>
      </c>
      <c r="R23" s="13">
        <v>504</v>
      </c>
      <c r="S23" s="14">
        <v>120.05</v>
      </c>
      <c r="T23" s="15">
        <v>992345</v>
      </c>
      <c r="U23" s="11" t="str">
        <f>MID(V23,1,8)</f>
        <v>2020/5/1</v>
      </c>
      <c r="V23" s="18" t="s">
        <v>109</v>
      </c>
      <c r="W23" s="36">
        <v>43952</v>
      </c>
      <c r="X23" s="36" t="str">
        <f>VLOOKUP(B23:B71,[1]认购签约台账!$A$5:$B$312,2,0)</f>
        <v>老带新</v>
      </c>
      <c r="Y23" s="36" t="s">
        <v>34</v>
      </c>
      <c r="Z23" s="47">
        <f t="shared" si="1"/>
        <v>17</v>
      </c>
      <c r="AA23" s="47">
        <f t="shared" si="2"/>
        <v>17</v>
      </c>
      <c r="AB23" s="47" t="s">
        <v>35</v>
      </c>
      <c r="AC23" s="75" t="s">
        <v>36</v>
      </c>
      <c r="AD23" s="47" t="s">
        <v>37</v>
      </c>
      <c r="AE23" s="15" t="s">
        <v>49</v>
      </c>
      <c r="AF23" s="15" t="s">
        <v>110</v>
      </c>
      <c r="AG23" s="15" t="s">
        <v>85</v>
      </c>
      <c r="AH23" s="15" t="s">
        <v>39</v>
      </c>
    </row>
    <row r="24" s="1" customFormat="1" spans="1:34">
      <c r="A24" s="15">
        <v>22</v>
      </c>
      <c r="B24" s="12" t="s">
        <v>117</v>
      </c>
      <c r="C24" s="55">
        <v>18043026290</v>
      </c>
      <c r="D24" s="56"/>
      <c r="E24" s="13">
        <v>2</v>
      </c>
      <c r="F24" s="13">
        <v>501</v>
      </c>
      <c r="G24" s="14">
        <v>122.61</v>
      </c>
      <c r="H24" s="16">
        <v>1034274</v>
      </c>
      <c r="I24" s="11" t="str">
        <f t="shared" si="5"/>
        <v>2020/5/24</v>
      </c>
      <c r="J24" s="16" t="s">
        <v>118</v>
      </c>
      <c r="K24" s="22">
        <v>43975</v>
      </c>
      <c r="L24" s="18" t="s">
        <v>49</v>
      </c>
      <c r="M24" s="29" t="s">
        <v>67</v>
      </c>
      <c r="N24" s="29" t="s">
        <v>85</v>
      </c>
      <c r="O24" s="12" t="s">
        <v>119</v>
      </c>
      <c r="P24" s="30">
        <v>19904315920</v>
      </c>
      <c r="Q24" s="13">
        <v>21</v>
      </c>
      <c r="R24" s="13">
        <v>504</v>
      </c>
      <c r="S24" s="14">
        <v>119.87</v>
      </c>
      <c r="T24" s="18">
        <v>990735</v>
      </c>
      <c r="U24" s="11" t="str">
        <f>MID(V24,1,8)</f>
        <v>2020/3/3</v>
      </c>
      <c r="V24" s="18" t="s">
        <v>120</v>
      </c>
      <c r="W24" s="36">
        <v>43911</v>
      </c>
      <c r="X24" s="36" t="s">
        <v>54</v>
      </c>
      <c r="Y24" s="36" t="s">
        <v>34</v>
      </c>
      <c r="Z24" s="47">
        <f t="shared" si="1"/>
        <v>64</v>
      </c>
      <c r="AA24" s="47">
        <f t="shared" si="2"/>
        <v>64</v>
      </c>
      <c r="AB24" s="47" t="s">
        <v>35</v>
      </c>
      <c r="AC24" s="75" t="s">
        <v>36</v>
      </c>
      <c r="AD24" s="47" t="s">
        <v>37</v>
      </c>
      <c r="AE24" s="18" t="s">
        <v>49</v>
      </c>
      <c r="AF24" s="29" t="s">
        <v>67</v>
      </c>
      <c r="AG24" s="15" t="s">
        <v>29</v>
      </c>
      <c r="AH24" s="15" t="s">
        <v>39</v>
      </c>
    </row>
    <row r="25" s="1" customFormat="1" spans="1:34">
      <c r="A25" s="15">
        <v>23</v>
      </c>
      <c r="B25" s="18" t="s">
        <v>121</v>
      </c>
      <c r="C25" s="55">
        <v>13844166488</v>
      </c>
      <c r="D25" s="56"/>
      <c r="E25" s="13">
        <v>17</v>
      </c>
      <c r="F25" s="13">
        <v>503</v>
      </c>
      <c r="G25" s="14">
        <v>153.54</v>
      </c>
      <c r="H25" s="16">
        <v>1348936</v>
      </c>
      <c r="I25" s="11" t="str">
        <f t="shared" si="5"/>
        <v>2020/5/30</v>
      </c>
      <c r="J25" s="16" t="s">
        <v>122</v>
      </c>
      <c r="K25" s="22">
        <v>43984</v>
      </c>
      <c r="L25" s="18" t="s">
        <v>27</v>
      </c>
      <c r="M25" s="29" t="s">
        <v>38</v>
      </c>
      <c r="N25" s="29" t="s">
        <v>51</v>
      </c>
      <c r="O25" s="30" t="s">
        <v>123</v>
      </c>
      <c r="P25" s="30">
        <v>17704307257</v>
      </c>
      <c r="Q25" s="30">
        <v>2</v>
      </c>
      <c r="R25" s="26">
        <v>702</v>
      </c>
      <c r="S25" s="37">
        <v>121.89</v>
      </c>
      <c r="T25" s="15">
        <v>1047337</v>
      </c>
      <c r="U25" s="11" t="str">
        <f>MID(V25,1,8)</f>
        <v>2020/8/9</v>
      </c>
      <c r="V25" s="15" t="s">
        <v>124</v>
      </c>
      <c r="W25" s="36">
        <v>43967</v>
      </c>
      <c r="X25" s="36" t="str">
        <f>VLOOKUP(B25:B75,[1]认购签约台账!$A$5:$B$312,2,0)</f>
        <v>老带新</v>
      </c>
      <c r="Y25" s="36" t="s">
        <v>34</v>
      </c>
      <c r="Z25" s="47">
        <f t="shared" si="1"/>
        <v>14</v>
      </c>
      <c r="AA25" s="47">
        <f t="shared" si="2"/>
        <v>17</v>
      </c>
      <c r="AB25" s="47" t="s">
        <v>35</v>
      </c>
      <c r="AC25" s="75" t="s">
        <v>36</v>
      </c>
      <c r="AD25" s="47" t="s">
        <v>37</v>
      </c>
      <c r="AE25" s="18" t="s">
        <v>27</v>
      </c>
      <c r="AF25" s="29" t="s">
        <v>38</v>
      </c>
      <c r="AG25" s="29" t="s">
        <v>51</v>
      </c>
      <c r="AH25" s="15" t="s">
        <v>39</v>
      </c>
    </row>
    <row r="26" s="54" customFormat="1" ht="28" spans="1:34">
      <c r="A26" s="15">
        <v>24</v>
      </c>
      <c r="B26" s="58" t="s">
        <v>125</v>
      </c>
      <c r="C26" s="59" t="s">
        <v>126</v>
      </c>
      <c r="D26" s="60"/>
      <c r="E26" s="61">
        <v>5</v>
      </c>
      <c r="F26" s="61">
        <v>502</v>
      </c>
      <c r="G26" s="62">
        <v>120.92</v>
      </c>
      <c r="H26" s="58">
        <v>1043602</v>
      </c>
      <c r="I26" s="63" t="str">
        <f>MID(J26,1,8)</f>
        <v>2020/6/3</v>
      </c>
      <c r="J26" s="58" t="s">
        <v>127</v>
      </c>
      <c r="K26" s="64">
        <v>43988</v>
      </c>
      <c r="L26" s="58" t="s">
        <v>128</v>
      </c>
      <c r="M26" s="58" t="s">
        <v>129</v>
      </c>
      <c r="N26" s="58" t="s">
        <v>51</v>
      </c>
      <c r="O26" s="65" t="s">
        <v>130</v>
      </c>
      <c r="P26" s="49">
        <v>13196027888</v>
      </c>
      <c r="Q26" s="70">
        <v>17</v>
      </c>
      <c r="R26" s="70">
        <v>303</v>
      </c>
      <c r="S26" s="71">
        <v>153.54</v>
      </c>
      <c r="T26" s="72">
        <v>1299401</v>
      </c>
      <c r="U26" s="63" t="str">
        <f t="shared" ref="U26:U33" si="6">MID(V26,1,9)</f>
        <v>2020/5/30</v>
      </c>
      <c r="V26" s="72" t="s">
        <v>131</v>
      </c>
      <c r="W26" s="73">
        <v>43983</v>
      </c>
      <c r="X26" s="73" t="e">
        <f>VLOOKUP(B26:B78,[1]认购签约台账!$A$5:$B$312,2,0)</f>
        <v>#N/A</v>
      </c>
      <c r="Y26" s="73" t="s">
        <v>43</v>
      </c>
      <c r="Z26" s="77">
        <f t="shared" si="1"/>
        <v>2</v>
      </c>
      <c r="AA26" s="77">
        <f t="shared" si="2"/>
        <v>5</v>
      </c>
      <c r="AB26" s="77" t="s">
        <v>35</v>
      </c>
      <c r="AC26" s="78" t="s">
        <v>45</v>
      </c>
      <c r="AD26" s="77" t="s">
        <v>37</v>
      </c>
      <c r="AE26" s="79" t="s">
        <v>128</v>
      </c>
      <c r="AF26" s="80" t="s">
        <v>129</v>
      </c>
      <c r="AG26" s="80" t="s">
        <v>51</v>
      </c>
      <c r="AH26" s="81" t="s">
        <v>39</v>
      </c>
    </row>
    <row r="27" s="1" customFormat="1" spans="1:34">
      <c r="A27" s="15">
        <v>25</v>
      </c>
      <c r="B27" s="18" t="s">
        <v>132</v>
      </c>
      <c r="C27" s="55">
        <v>15948010543</v>
      </c>
      <c r="D27" s="57" t="s">
        <v>91</v>
      </c>
      <c r="E27" s="13">
        <v>2</v>
      </c>
      <c r="F27" s="13">
        <v>502</v>
      </c>
      <c r="G27" s="14">
        <v>121.89</v>
      </c>
      <c r="H27" s="18">
        <v>1040087</v>
      </c>
      <c r="I27" s="11" t="str">
        <f>MID(J27,1,9)</f>
        <v/>
      </c>
      <c r="J27" s="18"/>
      <c r="K27" s="22">
        <v>43968</v>
      </c>
      <c r="L27" s="18" t="s">
        <v>128</v>
      </c>
      <c r="M27" s="18" t="s">
        <v>133</v>
      </c>
      <c r="N27" s="18" t="s">
        <v>29</v>
      </c>
      <c r="O27" s="30" t="s">
        <v>111</v>
      </c>
      <c r="P27" s="30">
        <v>13578886238</v>
      </c>
      <c r="Q27" s="19">
        <v>25</v>
      </c>
      <c r="R27" s="19">
        <v>204</v>
      </c>
      <c r="S27" s="20">
        <v>148.9</v>
      </c>
      <c r="T27" s="21">
        <v>1208851</v>
      </c>
      <c r="U27" s="11" t="str">
        <f t="shared" si="6"/>
        <v>2020/5/17</v>
      </c>
      <c r="V27" s="22" t="s">
        <v>112</v>
      </c>
      <c r="W27" s="36">
        <v>43968</v>
      </c>
      <c r="X27" s="36" t="s">
        <v>32</v>
      </c>
      <c r="Y27" s="36" t="s">
        <v>43</v>
      </c>
      <c r="Z27" s="47" t="e">
        <f t="shared" si="1"/>
        <v>#VALUE!</v>
      </c>
      <c r="AA27" s="47">
        <f t="shared" si="2"/>
        <v>0</v>
      </c>
      <c r="AB27" s="47" t="s">
        <v>95</v>
      </c>
      <c r="AC27" s="76" t="s">
        <v>45</v>
      </c>
      <c r="AD27" s="47" t="s">
        <v>96</v>
      </c>
      <c r="AE27" s="50" t="s">
        <v>49</v>
      </c>
      <c r="AF27" s="51" t="s">
        <v>50</v>
      </c>
      <c r="AG27" s="51" t="s">
        <v>85</v>
      </c>
      <c r="AH27" s="15" t="s">
        <v>39</v>
      </c>
    </row>
    <row r="28" s="1" customFormat="1" spans="1:34">
      <c r="A28" s="15">
        <v>26</v>
      </c>
      <c r="B28" s="18" t="s">
        <v>134</v>
      </c>
      <c r="C28" s="55">
        <v>15948395343</v>
      </c>
      <c r="D28" s="56"/>
      <c r="E28" s="13">
        <v>22</v>
      </c>
      <c r="F28" s="13">
        <v>406</v>
      </c>
      <c r="G28" s="14">
        <v>131.9</v>
      </c>
      <c r="H28" s="18">
        <v>1082040</v>
      </c>
      <c r="I28" s="11" t="str">
        <f>MID(J28,1,9)</f>
        <v>2020/5/31</v>
      </c>
      <c r="J28" s="18" t="s">
        <v>135</v>
      </c>
      <c r="K28" s="22">
        <v>43985</v>
      </c>
      <c r="L28" s="18" t="s">
        <v>49</v>
      </c>
      <c r="M28" s="18" t="s">
        <v>136</v>
      </c>
      <c r="N28" s="18" t="s">
        <v>137</v>
      </c>
      <c r="O28" s="30" t="s">
        <v>28</v>
      </c>
      <c r="P28" s="30">
        <v>15904407910</v>
      </c>
      <c r="Q28" s="19">
        <v>21</v>
      </c>
      <c r="R28" s="19">
        <v>604</v>
      </c>
      <c r="S28" s="20">
        <v>119.87</v>
      </c>
      <c r="T28" s="21">
        <v>996838</v>
      </c>
      <c r="U28" s="11" t="str">
        <f t="shared" si="6"/>
        <v>2020/3/22</v>
      </c>
      <c r="V28" s="21" t="s">
        <v>138</v>
      </c>
      <c r="W28" s="36">
        <v>43911</v>
      </c>
      <c r="X28" s="36" t="str">
        <f>VLOOKUP(B28:B81,[1]认购签约台账!$A$5:$B$312,2,0)</f>
        <v>老带新</v>
      </c>
      <c r="Y28" s="36" t="s">
        <v>34</v>
      </c>
      <c r="Z28" s="47">
        <f t="shared" si="1"/>
        <v>71</v>
      </c>
      <c r="AA28" s="47">
        <f t="shared" si="2"/>
        <v>74</v>
      </c>
      <c r="AB28" s="47" t="s">
        <v>35</v>
      </c>
      <c r="AC28" s="75" t="s">
        <v>36</v>
      </c>
      <c r="AD28" s="47" t="s">
        <v>37</v>
      </c>
      <c r="AE28" s="50" t="s">
        <v>49</v>
      </c>
      <c r="AF28" s="18" t="s">
        <v>136</v>
      </c>
      <c r="AG28" s="18" t="s">
        <v>139</v>
      </c>
      <c r="AH28" s="15" t="s">
        <v>39</v>
      </c>
    </row>
    <row r="29" s="1" customFormat="1" spans="1:34">
      <c r="A29" s="15">
        <v>27</v>
      </c>
      <c r="B29" s="18" t="s">
        <v>140</v>
      </c>
      <c r="C29" s="55">
        <v>17732851151</v>
      </c>
      <c r="D29" s="56"/>
      <c r="E29" s="13">
        <v>22</v>
      </c>
      <c r="F29" s="13">
        <v>506</v>
      </c>
      <c r="G29" s="14">
        <v>131.9</v>
      </c>
      <c r="H29" s="18">
        <v>1095944</v>
      </c>
      <c r="I29" s="11" t="str">
        <f>MID(J29,1,8)</f>
        <v>2020/6/4</v>
      </c>
      <c r="J29" s="18" t="s">
        <v>141</v>
      </c>
      <c r="K29" s="22">
        <v>43985</v>
      </c>
      <c r="L29" s="18" t="s">
        <v>49</v>
      </c>
      <c r="M29" s="18" t="s">
        <v>136</v>
      </c>
      <c r="N29" s="18" t="s">
        <v>85</v>
      </c>
      <c r="O29" s="30" t="s">
        <v>134</v>
      </c>
      <c r="P29" s="30">
        <v>15948395343</v>
      </c>
      <c r="Q29" s="19">
        <v>22</v>
      </c>
      <c r="R29" s="19">
        <v>406</v>
      </c>
      <c r="S29" s="20">
        <v>131.9</v>
      </c>
      <c r="T29" s="21">
        <v>1082040</v>
      </c>
      <c r="U29" s="11" t="str">
        <f t="shared" si="6"/>
        <v>2020/5/31</v>
      </c>
      <c r="V29" s="18" t="s">
        <v>135</v>
      </c>
      <c r="W29" s="36">
        <v>43985</v>
      </c>
      <c r="X29" s="36" t="str">
        <f>VLOOKUP(B29:B82,[1]认购签约台账!$A$5:$B$312,2,0)</f>
        <v>老带新</v>
      </c>
      <c r="Y29" s="36" t="s">
        <v>34</v>
      </c>
      <c r="Z29" s="47">
        <f t="shared" si="1"/>
        <v>1</v>
      </c>
      <c r="AA29" s="47">
        <f t="shared" si="2"/>
        <v>0</v>
      </c>
      <c r="AB29" s="47" t="s">
        <v>35</v>
      </c>
      <c r="AC29" s="75" t="s">
        <v>36</v>
      </c>
      <c r="AD29" s="47" t="s">
        <v>37</v>
      </c>
      <c r="AE29" s="50" t="s">
        <v>49</v>
      </c>
      <c r="AF29" s="18" t="s">
        <v>136</v>
      </c>
      <c r="AG29" s="18" t="s">
        <v>137</v>
      </c>
      <c r="AH29" s="15" t="s">
        <v>39</v>
      </c>
    </row>
    <row r="30" s="1" customFormat="1" spans="1:34">
      <c r="A30" s="15">
        <v>28</v>
      </c>
      <c r="B30" s="18" t="s">
        <v>142</v>
      </c>
      <c r="C30" s="55">
        <v>15764436669</v>
      </c>
      <c r="D30" s="56"/>
      <c r="E30" s="13">
        <v>22</v>
      </c>
      <c r="F30" s="13">
        <v>505</v>
      </c>
      <c r="G30" s="14">
        <v>131.22</v>
      </c>
      <c r="H30" s="18">
        <v>1120083</v>
      </c>
      <c r="I30" s="11" t="str">
        <f>MID(J30,1,8)</f>
        <v>2020/6/7</v>
      </c>
      <c r="J30" s="18" t="s">
        <v>143</v>
      </c>
      <c r="K30" s="22">
        <v>43989</v>
      </c>
      <c r="L30" s="18" t="s">
        <v>49</v>
      </c>
      <c r="M30" s="18" t="s">
        <v>110</v>
      </c>
      <c r="N30" s="18" t="s">
        <v>137</v>
      </c>
      <c r="O30" s="30" t="s">
        <v>111</v>
      </c>
      <c r="P30" s="30">
        <v>13578886238</v>
      </c>
      <c r="Q30" s="19">
        <v>25</v>
      </c>
      <c r="R30" s="19">
        <v>204</v>
      </c>
      <c r="S30" s="20">
        <v>148.9</v>
      </c>
      <c r="T30" s="21">
        <v>1208851</v>
      </c>
      <c r="U30" s="11" t="str">
        <f t="shared" si="6"/>
        <v>2020/5/17</v>
      </c>
      <c r="V30" s="22" t="s">
        <v>112</v>
      </c>
      <c r="W30" s="36">
        <v>43968</v>
      </c>
      <c r="X30" s="36" t="str">
        <f>VLOOKUP(B30:B83,[1]认购签约台账!$A$5:$B$312,2,0)</f>
        <v>老带新</v>
      </c>
      <c r="Y30" s="36" t="s">
        <v>34</v>
      </c>
      <c r="Z30" s="47">
        <f t="shared" si="1"/>
        <v>21</v>
      </c>
      <c r="AA30" s="47">
        <f t="shared" si="2"/>
        <v>21</v>
      </c>
      <c r="AB30" s="47" t="s">
        <v>35</v>
      </c>
      <c r="AC30" s="75" t="s">
        <v>36</v>
      </c>
      <c r="AD30" s="47" t="s">
        <v>37</v>
      </c>
      <c r="AE30" s="50" t="s">
        <v>49</v>
      </c>
      <c r="AF30" s="51" t="s">
        <v>50</v>
      </c>
      <c r="AG30" s="51" t="s">
        <v>85</v>
      </c>
      <c r="AH30" s="15" t="s">
        <v>39</v>
      </c>
    </row>
    <row r="31" s="1" customFormat="1" spans="1:34">
      <c r="A31" s="15">
        <v>29</v>
      </c>
      <c r="B31" s="18" t="s">
        <v>144</v>
      </c>
      <c r="C31" s="55">
        <v>18626903676</v>
      </c>
      <c r="D31" s="56"/>
      <c r="E31" s="19">
        <v>5</v>
      </c>
      <c r="F31" s="19">
        <v>701</v>
      </c>
      <c r="G31" s="20">
        <v>136.14</v>
      </c>
      <c r="H31" s="21">
        <v>1169662</v>
      </c>
      <c r="I31" s="11" t="str">
        <f>MID(J31,1,8)</f>
        <v>2020/6/5</v>
      </c>
      <c r="J31" s="21" t="s">
        <v>145</v>
      </c>
      <c r="K31" s="22">
        <v>43988</v>
      </c>
      <c r="L31" s="18" t="s">
        <v>27</v>
      </c>
      <c r="M31" s="18" t="s">
        <v>28</v>
      </c>
      <c r="N31" s="18" t="s">
        <v>51</v>
      </c>
      <c r="O31" s="30" t="s">
        <v>146</v>
      </c>
      <c r="P31" s="30" t="s">
        <v>147</v>
      </c>
      <c r="Q31" s="26" t="s">
        <v>148</v>
      </c>
      <c r="R31" s="30" t="s">
        <v>149</v>
      </c>
      <c r="S31" s="38">
        <v>119.87</v>
      </c>
      <c r="T31" s="39">
        <v>990735</v>
      </c>
      <c r="U31" s="11" t="str">
        <f t="shared" si="6"/>
        <v>2020/2/15</v>
      </c>
      <c r="V31" s="39" t="s">
        <v>150</v>
      </c>
      <c r="W31" s="36">
        <v>43911</v>
      </c>
      <c r="X31" s="36" t="str">
        <f>VLOOKUP(B31:B85,[1]认购签约台账!$A$5:$B$312,2,0)</f>
        <v>老带新</v>
      </c>
      <c r="Y31" s="36" t="s">
        <v>34</v>
      </c>
      <c r="Z31" s="47">
        <f t="shared" si="1"/>
        <v>76</v>
      </c>
      <c r="AA31" s="47">
        <f t="shared" si="2"/>
        <v>77</v>
      </c>
      <c r="AB31" s="47" t="s">
        <v>35</v>
      </c>
      <c r="AC31" s="75" t="s">
        <v>36</v>
      </c>
      <c r="AD31" s="47" t="s">
        <v>37</v>
      </c>
      <c r="AE31" s="18" t="s">
        <v>27</v>
      </c>
      <c r="AF31" s="18" t="s">
        <v>28</v>
      </c>
      <c r="AG31" s="26" t="s">
        <v>29</v>
      </c>
      <c r="AH31" s="15" t="s">
        <v>39</v>
      </c>
    </row>
    <row r="32" s="1" customFormat="1" spans="1:34">
      <c r="A32" s="15">
        <v>30</v>
      </c>
      <c r="B32" s="18" t="s">
        <v>151</v>
      </c>
      <c r="C32" s="55">
        <v>13844809593</v>
      </c>
      <c r="D32" s="56"/>
      <c r="E32" s="19">
        <v>5</v>
      </c>
      <c r="F32" s="19">
        <v>503</v>
      </c>
      <c r="G32" s="20">
        <v>120.92</v>
      </c>
      <c r="H32" s="21">
        <v>1043602</v>
      </c>
      <c r="I32" s="11" t="str">
        <f>MID(J32,1,8)</f>
        <v>2020/6/6</v>
      </c>
      <c r="J32" s="21" t="s">
        <v>152</v>
      </c>
      <c r="K32" s="22">
        <v>43988</v>
      </c>
      <c r="L32" s="18" t="s">
        <v>27</v>
      </c>
      <c r="M32" s="18" t="s">
        <v>38</v>
      </c>
      <c r="N32" s="18" t="s">
        <v>51</v>
      </c>
      <c r="O32" s="30" t="s">
        <v>153</v>
      </c>
      <c r="P32" s="30">
        <v>15904401950</v>
      </c>
      <c r="Q32" s="26">
        <v>25</v>
      </c>
      <c r="R32" s="30">
        <v>402</v>
      </c>
      <c r="S32" s="38">
        <v>148.37</v>
      </c>
      <c r="T32" s="39">
        <v>1254507</v>
      </c>
      <c r="U32" s="11" t="str">
        <f t="shared" si="6"/>
        <v>2020/3/15</v>
      </c>
      <c r="V32" s="39" t="s">
        <v>154</v>
      </c>
      <c r="W32" s="36">
        <v>43911</v>
      </c>
      <c r="X32" s="36" t="str">
        <f>VLOOKUP(B32:B86,[1]认购签约台账!$A$5:$B$312,2,0)</f>
        <v>老带新</v>
      </c>
      <c r="Y32" s="36" t="s">
        <v>34</v>
      </c>
      <c r="Z32" s="47">
        <f t="shared" si="1"/>
        <v>77</v>
      </c>
      <c r="AA32" s="47">
        <f t="shared" si="2"/>
        <v>77</v>
      </c>
      <c r="AB32" s="47" t="s">
        <v>35</v>
      </c>
      <c r="AC32" s="75" t="s">
        <v>36</v>
      </c>
      <c r="AD32" s="47" t="s">
        <v>37</v>
      </c>
      <c r="AE32" s="18" t="s">
        <v>49</v>
      </c>
      <c r="AF32" s="18" t="s">
        <v>110</v>
      </c>
      <c r="AG32" s="18" t="s">
        <v>139</v>
      </c>
      <c r="AH32" s="15" t="s">
        <v>39</v>
      </c>
    </row>
    <row r="33" s="1" customFormat="1" spans="1:34">
      <c r="A33" s="15">
        <v>31</v>
      </c>
      <c r="B33" s="18" t="s">
        <v>155</v>
      </c>
      <c r="C33" s="55">
        <v>13604362001</v>
      </c>
      <c r="D33" s="56"/>
      <c r="E33" s="19">
        <v>17</v>
      </c>
      <c r="F33" s="19">
        <v>302</v>
      </c>
      <c r="G33" s="20">
        <v>153.54</v>
      </c>
      <c r="H33" s="21">
        <v>1332617</v>
      </c>
      <c r="I33" s="11" t="str">
        <f t="shared" ref="I33:I38" si="7">MID(J33,1,9)</f>
        <v>2020/5/28</v>
      </c>
      <c r="J33" s="21" t="s">
        <v>156</v>
      </c>
      <c r="K33" s="22">
        <v>43983</v>
      </c>
      <c r="L33" s="18" t="s">
        <v>128</v>
      </c>
      <c r="M33" s="18" t="s">
        <v>157</v>
      </c>
      <c r="N33" s="18" t="s">
        <v>50</v>
      </c>
      <c r="O33" s="30" t="s">
        <v>158</v>
      </c>
      <c r="P33" s="30">
        <v>13331668251</v>
      </c>
      <c r="Q33" s="26">
        <v>2</v>
      </c>
      <c r="R33" s="30">
        <v>704</v>
      </c>
      <c r="S33" s="38">
        <v>122.61</v>
      </c>
      <c r="T33" s="74">
        <v>1021341</v>
      </c>
      <c r="U33" s="11" t="str">
        <f t="shared" si="6"/>
        <v>2020/4/18</v>
      </c>
      <c r="V33" s="74" t="s">
        <v>159</v>
      </c>
      <c r="W33" s="36">
        <v>43977</v>
      </c>
      <c r="X33" s="36" t="s">
        <v>160</v>
      </c>
      <c r="Y33" s="36" t="s">
        <v>43</v>
      </c>
      <c r="Z33" s="47">
        <f t="shared" si="1"/>
        <v>2</v>
      </c>
      <c r="AA33" s="47">
        <f t="shared" si="2"/>
        <v>6</v>
      </c>
      <c r="AB33" s="47" t="s">
        <v>35</v>
      </c>
      <c r="AC33" s="76" t="s">
        <v>45</v>
      </c>
      <c r="AD33" s="47" t="s">
        <v>37</v>
      </c>
      <c r="AE33" s="18" t="s">
        <v>128</v>
      </c>
      <c r="AF33" s="18" t="s">
        <v>157</v>
      </c>
      <c r="AG33" s="18" t="s">
        <v>50</v>
      </c>
      <c r="AH33" s="15" t="s">
        <v>39</v>
      </c>
    </row>
    <row r="34" s="1" customFormat="1" spans="1:34">
      <c r="A34" s="15">
        <v>32</v>
      </c>
      <c r="B34" s="18" t="s">
        <v>161</v>
      </c>
      <c r="C34" s="55">
        <v>13244421977</v>
      </c>
      <c r="D34" s="56"/>
      <c r="E34" s="19">
        <v>2</v>
      </c>
      <c r="F34" s="19">
        <v>404</v>
      </c>
      <c r="G34" s="20">
        <v>122.61</v>
      </c>
      <c r="H34" s="21">
        <v>980468</v>
      </c>
      <c r="I34" s="11" t="str">
        <f t="shared" si="7"/>
        <v>2020/6/10</v>
      </c>
      <c r="J34" s="21" t="s">
        <v>162</v>
      </c>
      <c r="K34" s="22">
        <v>43992</v>
      </c>
      <c r="L34" s="18" t="s">
        <v>49</v>
      </c>
      <c r="M34" s="18" t="s">
        <v>163</v>
      </c>
      <c r="N34" s="18" t="s">
        <v>139</v>
      </c>
      <c r="O34" s="30" t="s">
        <v>164</v>
      </c>
      <c r="P34" s="30">
        <v>13756189457</v>
      </c>
      <c r="Q34" s="26">
        <v>22</v>
      </c>
      <c r="R34" s="30">
        <v>403</v>
      </c>
      <c r="S34" s="38">
        <v>131.22</v>
      </c>
      <c r="T34" s="39">
        <v>1112079</v>
      </c>
      <c r="U34" s="11" t="str">
        <f>MID(V34,1,8)</f>
        <v>2020/6/3</v>
      </c>
      <c r="V34" s="39" t="s">
        <v>165</v>
      </c>
      <c r="W34" s="36">
        <v>43987</v>
      </c>
      <c r="X34" s="36" t="str">
        <f>VLOOKUP(B34:B89,[1]认购签约台账!$A$5:$B$312,2,0)</f>
        <v>老带新</v>
      </c>
      <c r="Y34" s="36" t="s">
        <v>34</v>
      </c>
      <c r="Z34" s="47">
        <f t="shared" si="1"/>
        <v>5</v>
      </c>
      <c r="AA34" s="47">
        <f t="shared" si="2"/>
        <v>5</v>
      </c>
      <c r="AB34" s="47" t="s">
        <v>35</v>
      </c>
      <c r="AC34" s="75" t="s">
        <v>36</v>
      </c>
      <c r="AD34" s="47" t="s">
        <v>37</v>
      </c>
      <c r="AE34" s="18" t="s">
        <v>49</v>
      </c>
      <c r="AF34" s="18" t="s">
        <v>163</v>
      </c>
      <c r="AG34" s="18" t="s">
        <v>137</v>
      </c>
      <c r="AH34" s="15" t="s">
        <v>39</v>
      </c>
    </row>
    <row r="35" s="1" customFormat="1" spans="1:34">
      <c r="A35" s="15">
        <v>33</v>
      </c>
      <c r="B35" s="18" t="s">
        <v>166</v>
      </c>
      <c r="C35" s="55">
        <v>13169487777</v>
      </c>
      <c r="D35" s="56"/>
      <c r="E35" s="19">
        <v>22</v>
      </c>
      <c r="F35" s="19">
        <v>405</v>
      </c>
      <c r="G35" s="20">
        <v>131.22</v>
      </c>
      <c r="H35" s="21">
        <v>1106519</v>
      </c>
      <c r="I35" s="11" t="str">
        <f t="shared" si="7"/>
        <v>2020/6/16</v>
      </c>
      <c r="J35" s="21" t="s">
        <v>167</v>
      </c>
      <c r="K35" s="22">
        <v>44000</v>
      </c>
      <c r="L35" s="18" t="s">
        <v>27</v>
      </c>
      <c r="M35" s="18" t="s">
        <v>38</v>
      </c>
      <c r="N35" s="18" t="s">
        <v>85</v>
      </c>
      <c r="O35" s="30" t="s">
        <v>168</v>
      </c>
      <c r="P35" s="30">
        <v>18686677923</v>
      </c>
      <c r="Q35" s="26">
        <v>22</v>
      </c>
      <c r="R35" s="30">
        <v>305</v>
      </c>
      <c r="S35" s="38">
        <v>131.22</v>
      </c>
      <c r="T35" s="39">
        <v>1094099</v>
      </c>
      <c r="U35" s="11" t="str">
        <f>MID(V35,1,9)</f>
        <v>2020/6/10</v>
      </c>
      <c r="V35" s="39" t="s">
        <v>169</v>
      </c>
      <c r="W35" s="36">
        <v>43993</v>
      </c>
      <c r="X35" s="36" t="str">
        <f>VLOOKUP(B35:B93,[1]认购签约台账!$A$5:$B$312,2,0)</f>
        <v>老带新</v>
      </c>
      <c r="Y35" s="36" t="s">
        <v>34</v>
      </c>
      <c r="Z35" s="47">
        <f t="shared" si="1"/>
        <v>5</v>
      </c>
      <c r="AA35" s="47">
        <f t="shared" si="2"/>
        <v>7</v>
      </c>
      <c r="AB35" s="47" t="s">
        <v>35</v>
      </c>
      <c r="AC35" s="75" t="s">
        <v>36</v>
      </c>
      <c r="AD35" s="47" t="s">
        <v>37</v>
      </c>
      <c r="AE35" s="18" t="s">
        <v>27</v>
      </c>
      <c r="AF35" s="18" t="s">
        <v>38</v>
      </c>
      <c r="AG35" s="18" t="s">
        <v>137</v>
      </c>
      <c r="AH35" s="15" t="s">
        <v>39</v>
      </c>
    </row>
    <row r="36" s="1" customFormat="1" spans="1:34">
      <c r="A36" s="15">
        <v>34</v>
      </c>
      <c r="B36" s="18" t="s">
        <v>170</v>
      </c>
      <c r="C36" s="55">
        <v>15568818481</v>
      </c>
      <c r="D36" s="56"/>
      <c r="E36" s="19">
        <v>6</v>
      </c>
      <c r="F36" s="19">
        <v>302</v>
      </c>
      <c r="G36" s="20">
        <v>135.36</v>
      </c>
      <c r="H36" s="21">
        <v>1155027</v>
      </c>
      <c r="I36" s="11" t="str">
        <f t="shared" si="7"/>
        <v>2020/6/29</v>
      </c>
      <c r="J36" s="21" t="s">
        <v>171</v>
      </c>
      <c r="K36" s="22">
        <v>44011</v>
      </c>
      <c r="L36" s="18" t="s">
        <v>49</v>
      </c>
      <c r="M36" s="18" t="s">
        <v>50</v>
      </c>
      <c r="N36" s="18" t="s">
        <v>137</v>
      </c>
      <c r="O36" s="30" t="s">
        <v>88</v>
      </c>
      <c r="P36" s="30">
        <v>18943650529</v>
      </c>
      <c r="Q36" s="26">
        <v>3</v>
      </c>
      <c r="R36" s="30">
        <v>301</v>
      </c>
      <c r="S36" s="38">
        <v>134.34</v>
      </c>
      <c r="T36" s="39">
        <v>1129292</v>
      </c>
      <c r="U36" s="11" t="str">
        <f>MID(V36,1,8)</f>
        <v>2020/5/4</v>
      </c>
      <c r="V36" s="39" t="s">
        <v>89</v>
      </c>
      <c r="W36" s="36">
        <v>43955</v>
      </c>
      <c r="X36" s="36" t="s">
        <v>54</v>
      </c>
      <c r="Y36" s="36" t="s">
        <v>34</v>
      </c>
      <c r="Z36" s="47">
        <f t="shared" si="1"/>
        <v>56</v>
      </c>
      <c r="AA36" s="47">
        <f t="shared" si="2"/>
        <v>56</v>
      </c>
      <c r="AB36" s="47" t="s">
        <v>35</v>
      </c>
      <c r="AC36" s="75" t="s">
        <v>36</v>
      </c>
      <c r="AD36" s="47" t="s">
        <v>37</v>
      </c>
      <c r="AE36" s="18" t="s">
        <v>49</v>
      </c>
      <c r="AF36" s="18" t="s">
        <v>50</v>
      </c>
      <c r="AG36" s="18" t="s">
        <v>85</v>
      </c>
      <c r="AH36" s="15" t="s">
        <v>39</v>
      </c>
    </row>
    <row r="37" s="1" customFormat="1" spans="1:34">
      <c r="A37" s="15">
        <v>35</v>
      </c>
      <c r="B37" s="18" t="s">
        <v>172</v>
      </c>
      <c r="C37" s="55">
        <v>13843129318</v>
      </c>
      <c r="D37" s="56"/>
      <c r="E37" s="19">
        <v>23</v>
      </c>
      <c r="F37" s="19">
        <v>204</v>
      </c>
      <c r="G37" s="20">
        <v>131.25</v>
      </c>
      <c r="H37" s="21">
        <v>1083734</v>
      </c>
      <c r="I37" s="11" t="str">
        <f t="shared" si="7"/>
        <v>2020/6/30</v>
      </c>
      <c r="J37" s="21" t="s">
        <v>173</v>
      </c>
      <c r="K37" s="22">
        <v>44012</v>
      </c>
      <c r="L37" s="18" t="s">
        <v>128</v>
      </c>
      <c r="M37" s="18" t="s">
        <v>133</v>
      </c>
      <c r="N37" s="18" t="s">
        <v>85</v>
      </c>
      <c r="O37" s="30" t="s">
        <v>174</v>
      </c>
      <c r="P37" s="30">
        <v>13944139660</v>
      </c>
      <c r="Q37" s="26">
        <v>23</v>
      </c>
      <c r="R37" s="30">
        <v>205</v>
      </c>
      <c r="S37" s="38">
        <v>131.25</v>
      </c>
      <c r="T37" s="39">
        <v>1083734</v>
      </c>
      <c r="U37" s="11" t="str">
        <f>MID(V37,1,9)</f>
        <v>2020/6/30</v>
      </c>
      <c r="V37" s="21" t="s">
        <v>175</v>
      </c>
      <c r="W37" s="36">
        <v>44011</v>
      </c>
      <c r="X37" s="36" t="str">
        <f>VLOOKUP(B37:B96,[1]认购签约台账!$A$5:$B$312,2,0)</f>
        <v>老带新</v>
      </c>
      <c r="Y37" s="36" t="s">
        <v>34</v>
      </c>
      <c r="Z37" s="47">
        <f t="shared" si="1"/>
        <v>1</v>
      </c>
      <c r="AA37" s="47">
        <f t="shared" si="2"/>
        <v>1</v>
      </c>
      <c r="AB37" s="47" t="s">
        <v>35</v>
      </c>
      <c r="AC37" s="75" t="s">
        <v>36</v>
      </c>
      <c r="AD37" s="47" t="s">
        <v>37</v>
      </c>
      <c r="AE37" s="18" t="s">
        <v>128</v>
      </c>
      <c r="AF37" s="18" t="s">
        <v>133</v>
      </c>
      <c r="AG37" s="18" t="s">
        <v>85</v>
      </c>
      <c r="AH37" s="15" t="s">
        <v>39</v>
      </c>
    </row>
    <row r="38" s="1" customFormat="1" spans="1:34">
      <c r="A38" s="15">
        <v>36</v>
      </c>
      <c r="B38" s="18" t="s">
        <v>176</v>
      </c>
      <c r="C38" s="55">
        <v>17519106369</v>
      </c>
      <c r="D38" s="56"/>
      <c r="E38" s="19">
        <v>6</v>
      </c>
      <c r="F38" s="19">
        <v>303</v>
      </c>
      <c r="G38" s="20">
        <v>135.36</v>
      </c>
      <c r="H38" s="21">
        <v>1155027</v>
      </c>
      <c r="I38" s="11" t="str">
        <f t="shared" si="7"/>
        <v>2020/6/30</v>
      </c>
      <c r="J38" s="21" t="s">
        <v>177</v>
      </c>
      <c r="K38" s="22">
        <v>44012</v>
      </c>
      <c r="L38" s="18" t="s">
        <v>49</v>
      </c>
      <c r="M38" s="18" t="s">
        <v>136</v>
      </c>
      <c r="N38" s="18" t="s">
        <v>137</v>
      </c>
      <c r="O38" s="30" t="s">
        <v>178</v>
      </c>
      <c r="P38" s="30">
        <v>15904412543</v>
      </c>
      <c r="Q38" s="26">
        <v>23</v>
      </c>
      <c r="R38" s="30">
        <v>506</v>
      </c>
      <c r="S38" s="38">
        <v>131.92</v>
      </c>
      <c r="T38" s="39">
        <v>1076880</v>
      </c>
      <c r="U38" s="11" t="str">
        <f>MID(V38,1,9)</f>
        <v>2020/5/22</v>
      </c>
      <c r="V38" s="39" t="s">
        <v>179</v>
      </c>
      <c r="W38" s="36">
        <v>43987</v>
      </c>
      <c r="X38" s="36" t="str">
        <f>VLOOKUP(B38:B97,[1]认购签约台账!$A$5:$B$312,2,0)</f>
        <v>老带新</v>
      </c>
      <c r="Y38" s="36" t="s">
        <v>34</v>
      </c>
      <c r="Z38" s="47">
        <f t="shared" si="1"/>
        <v>25</v>
      </c>
      <c r="AA38" s="47">
        <f t="shared" si="2"/>
        <v>25</v>
      </c>
      <c r="AB38" s="47" t="s">
        <v>35</v>
      </c>
      <c r="AC38" s="75" t="s">
        <v>36</v>
      </c>
      <c r="AD38" s="47" t="s">
        <v>37</v>
      </c>
      <c r="AE38" s="18" t="s">
        <v>49</v>
      </c>
      <c r="AF38" s="18" t="s">
        <v>50</v>
      </c>
      <c r="AG38" s="18" t="s">
        <v>50</v>
      </c>
      <c r="AH38" s="15" t="s">
        <v>39</v>
      </c>
    </row>
    <row r="39" s="1" customFormat="1" spans="1:34">
      <c r="A39" s="15">
        <v>37</v>
      </c>
      <c r="B39" s="18" t="s">
        <v>180</v>
      </c>
      <c r="C39" s="55">
        <v>13844100820</v>
      </c>
      <c r="D39" s="56"/>
      <c r="E39" s="19">
        <v>23</v>
      </c>
      <c r="F39" s="19">
        <v>206</v>
      </c>
      <c r="G39" s="14">
        <v>131.92</v>
      </c>
      <c r="H39" s="16">
        <v>1048226</v>
      </c>
      <c r="I39" s="11" t="str">
        <f>MID(J39,1,8)</f>
        <v>2020/7/5</v>
      </c>
      <c r="J39" s="16" t="s">
        <v>181</v>
      </c>
      <c r="K39" s="22">
        <v>44017</v>
      </c>
      <c r="L39" s="18" t="s">
        <v>27</v>
      </c>
      <c r="M39" s="18" t="s">
        <v>38</v>
      </c>
      <c r="N39" s="18" t="s">
        <v>139</v>
      </c>
      <c r="O39" s="30" t="s">
        <v>174</v>
      </c>
      <c r="P39" s="30">
        <v>13944139660</v>
      </c>
      <c r="Q39" s="26">
        <v>23</v>
      </c>
      <c r="R39" s="30">
        <v>205</v>
      </c>
      <c r="S39" s="38">
        <v>131.25</v>
      </c>
      <c r="T39" s="39">
        <v>1083734</v>
      </c>
      <c r="U39" s="11" t="str">
        <f>MID(V39,1,9)</f>
        <v>2020/6/30</v>
      </c>
      <c r="V39" s="21" t="s">
        <v>175</v>
      </c>
      <c r="W39" s="36">
        <v>44011</v>
      </c>
      <c r="X39" s="36" t="str">
        <f>VLOOKUP(B39:B98,[1]认购签约台账!$A$5:$B$312,2,0)</f>
        <v>老带新</v>
      </c>
      <c r="Y39" s="36" t="s">
        <v>34</v>
      </c>
      <c r="Z39" s="47">
        <f t="shared" si="1"/>
        <v>6</v>
      </c>
      <c r="AA39" s="47">
        <f t="shared" si="2"/>
        <v>6</v>
      </c>
      <c r="AB39" s="47" t="s">
        <v>35</v>
      </c>
      <c r="AC39" s="75" t="s">
        <v>36</v>
      </c>
      <c r="AD39" s="47" t="s">
        <v>37</v>
      </c>
      <c r="AE39" s="18" t="s">
        <v>128</v>
      </c>
      <c r="AF39" s="18" t="s">
        <v>133</v>
      </c>
      <c r="AG39" s="18" t="s">
        <v>85</v>
      </c>
      <c r="AH39" s="15" t="s">
        <v>39</v>
      </c>
    </row>
    <row r="40" s="1" customFormat="1" spans="1:34">
      <c r="A40" s="15">
        <v>38</v>
      </c>
      <c r="B40" s="18" t="s">
        <v>182</v>
      </c>
      <c r="C40" s="55">
        <v>15500039353</v>
      </c>
      <c r="D40" s="56"/>
      <c r="E40" s="19">
        <v>5</v>
      </c>
      <c r="F40" s="19">
        <v>604</v>
      </c>
      <c r="G40" s="20">
        <v>121.56</v>
      </c>
      <c r="H40" s="21">
        <v>1019490</v>
      </c>
      <c r="I40" s="11" t="str">
        <f t="shared" ref="I40:I46" si="8">MID(J40,1,9)</f>
        <v>2020/6/16</v>
      </c>
      <c r="J40" s="21" t="s">
        <v>183</v>
      </c>
      <c r="K40" s="22">
        <v>43999</v>
      </c>
      <c r="L40" s="18" t="s">
        <v>128</v>
      </c>
      <c r="M40" s="18" t="s">
        <v>157</v>
      </c>
      <c r="N40" s="18" t="s">
        <v>85</v>
      </c>
      <c r="O40" s="30" t="s">
        <v>158</v>
      </c>
      <c r="P40" s="30">
        <v>13331668251</v>
      </c>
      <c r="Q40" s="26">
        <v>2</v>
      </c>
      <c r="R40" s="30">
        <v>704</v>
      </c>
      <c r="S40" s="38">
        <v>122.61</v>
      </c>
      <c r="T40" s="39">
        <v>1021341</v>
      </c>
      <c r="U40" s="11" t="str">
        <f>MID(V40,1,9)</f>
        <v>2020/4/18</v>
      </c>
      <c r="V40" s="74" t="s">
        <v>159</v>
      </c>
      <c r="W40" s="36">
        <v>43977</v>
      </c>
      <c r="X40" s="36" t="str">
        <f>VLOOKUP(B40:B100,[1]认购签约台账!$A$5:$B$312,2,0)</f>
        <v>老带新</v>
      </c>
      <c r="Y40" s="36" t="s">
        <v>34</v>
      </c>
      <c r="Z40" s="47">
        <f t="shared" ref="Z40:Z46" si="9">I40-W40</f>
        <v>21</v>
      </c>
      <c r="AA40" s="47">
        <f t="shared" ref="AA40:AA46" si="10">K40-W40</f>
        <v>22</v>
      </c>
      <c r="AB40" s="47" t="s">
        <v>35</v>
      </c>
      <c r="AC40" s="75" t="s">
        <v>36</v>
      </c>
      <c r="AD40" s="47" t="s">
        <v>37</v>
      </c>
      <c r="AE40" s="18" t="s">
        <v>128</v>
      </c>
      <c r="AF40" s="18" t="s">
        <v>157</v>
      </c>
      <c r="AG40" s="18" t="s">
        <v>50</v>
      </c>
      <c r="AH40" s="15" t="s">
        <v>39</v>
      </c>
    </row>
    <row r="41" s="1" customFormat="1" spans="1:34">
      <c r="A41" s="15">
        <v>39</v>
      </c>
      <c r="B41" s="18" t="s">
        <v>184</v>
      </c>
      <c r="C41" s="55">
        <v>13756497586</v>
      </c>
      <c r="D41" s="56"/>
      <c r="E41" s="19">
        <v>17</v>
      </c>
      <c r="F41" s="19">
        <v>201</v>
      </c>
      <c r="G41" s="20">
        <v>154.05</v>
      </c>
      <c r="H41" s="21">
        <v>1291974</v>
      </c>
      <c r="I41" s="11" t="str">
        <f>MID(J41,1,8)</f>
        <v>2020/7/5</v>
      </c>
      <c r="J41" s="21" t="s">
        <v>185</v>
      </c>
      <c r="K41" s="22">
        <v>44022</v>
      </c>
      <c r="L41" s="18" t="s">
        <v>49</v>
      </c>
      <c r="M41" s="18" t="s">
        <v>110</v>
      </c>
      <c r="N41" s="18" t="s">
        <v>137</v>
      </c>
      <c r="O41" s="30" t="s">
        <v>186</v>
      </c>
      <c r="P41" s="30">
        <v>18844075788</v>
      </c>
      <c r="Q41" s="26">
        <v>2</v>
      </c>
      <c r="R41" s="30">
        <v>302</v>
      </c>
      <c r="S41" s="38">
        <v>121.89</v>
      </c>
      <c r="T41" s="39">
        <v>1004427</v>
      </c>
      <c r="U41" s="11" t="str">
        <f>MID(V41,1,9)</f>
        <v>2020/5/16</v>
      </c>
      <c r="V41" s="39" t="s">
        <v>107</v>
      </c>
      <c r="W41" s="36">
        <v>43967</v>
      </c>
      <c r="X41" s="36" t="str">
        <f>VLOOKUP(B41:B101,[1]认购签约台账!$A$5:$B$312,2,0)</f>
        <v>老带新</v>
      </c>
      <c r="Y41" s="36" t="s">
        <v>34</v>
      </c>
      <c r="Z41" s="47">
        <f t="shared" si="9"/>
        <v>50</v>
      </c>
      <c r="AA41" s="47">
        <f t="shared" si="10"/>
        <v>55</v>
      </c>
      <c r="AB41" s="47" t="s">
        <v>35</v>
      </c>
      <c r="AC41" s="75" t="s">
        <v>36</v>
      </c>
      <c r="AD41" s="47" t="s">
        <v>37</v>
      </c>
      <c r="AE41" s="18" t="s">
        <v>49</v>
      </c>
      <c r="AF41" s="18" t="s">
        <v>50</v>
      </c>
      <c r="AG41" s="18" t="s">
        <v>85</v>
      </c>
      <c r="AH41" s="15" t="s">
        <v>39</v>
      </c>
    </row>
    <row r="42" s="1" customFormat="1" spans="1:34">
      <c r="A42" s="15">
        <v>40</v>
      </c>
      <c r="B42" s="18" t="s">
        <v>187</v>
      </c>
      <c r="C42" s="55">
        <v>18843109281</v>
      </c>
      <c r="D42" s="56"/>
      <c r="E42" s="19">
        <v>6</v>
      </c>
      <c r="F42" s="19">
        <v>405</v>
      </c>
      <c r="G42" s="20">
        <v>135.36</v>
      </c>
      <c r="H42" s="21">
        <v>1181427</v>
      </c>
      <c r="I42" s="11" t="str">
        <f t="shared" si="8"/>
        <v>2020/7/13</v>
      </c>
      <c r="J42" s="21" t="s">
        <v>188</v>
      </c>
      <c r="K42" s="22">
        <v>44025</v>
      </c>
      <c r="L42" s="18" t="s">
        <v>49</v>
      </c>
      <c r="M42" s="18" t="s">
        <v>136</v>
      </c>
      <c r="N42" s="18" t="s">
        <v>137</v>
      </c>
      <c r="O42" s="30" t="s">
        <v>189</v>
      </c>
      <c r="P42" s="30">
        <v>13604415706</v>
      </c>
      <c r="Q42" s="26">
        <v>22</v>
      </c>
      <c r="R42" s="30">
        <v>503</v>
      </c>
      <c r="S42" s="38">
        <v>131.22</v>
      </c>
      <c r="T42" s="39">
        <v>1125713</v>
      </c>
      <c r="U42" s="11" t="str">
        <f>MID(V42,1,8)</f>
        <v>2020/4/9</v>
      </c>
      <c r="V42" s="39" t="s">
        <v>190</v>
      </c>
      <c r="W42" s="36">
        <v>43977</v>
      </c>
      <c r="X42" s="36" t="str">
        <f>VLOOKUP(B42:B102,[1]认购签约台账!$A$5:$B$312,2,0)</f>
        <v>老带新</v>
      </c>
      <c r="Y42" s="36" t="s">
        <v>34</v>
      </c>
      <c r="Z42" s="47">
        <f t="shared" si="9"/>
        <v>48</v>
      </c>
      <c r="AA42" s="47">
        <f t="shared" si="10"/>
        <v>48</v>
      </c>
      <c r="AB42" s="47" t="s">
        <v>35</v>
      </c>
      <c r="AC42" s="75" t="s">
        <v>36</v>
      </c>
      <c r="AD42" s="47" t="s">
        <v>37</v>
      </c>
      <c r="AE42" s="18" t="s">
        <v>49</v>
      </c>
      <c r="AF42" s="18" t="s">
        <v>136</v>
      </c>
      <c r="AG42" s="18" t="s">
        <v>85</v>
      </c>
      <c r="AH42" s="15" t="s">
        <v>39</v>
      </c>
    </row>
    <row r="43" s="1" customFormat="1" spans="1:34">
      <c r="A43" s="15">
        <v>41</v>
      </c>
      <c r="B43" s="18" t="s">
        <v>191</v>
      </c>
      <c r="C43" s="55">
        <v>18604314248</v>
      </c>
      <c r="D43" s="56"/>
      <c r="E43" s="19">
        <v>5</v>
      </c>
      <c r="F43" s="19">
        <v>601</v>
      </c>
      <c r="G43" s="20">
        <v>136.14</v>
      </c>
      <c r="H43" s="21">
        <v>1181597</v>
      </c>
      <c r="I43" s="11" t="str">
        <f t="shared" si="8"/>
        <v>2020/7/13</v>
      </c>
      <c r="J43" s="21" t="s">
        <v>192</v>
      </c>
      <c r="K43" s="22">
        <v>44025</v>
      </c>
      <c r="L43" s="18" t="s">
        <v>49</v>
      </c>
      <c r="M43" s="18" t="s">
        <v>50</v>
      </c>
      <c r="N43" s="18" t="s">
        <v>50</v>
      </c>
      <c r="O43" s="30" t="s">
        <v>193</v>
      </c>
      <c r="P43" s="30">
        <v>18088681771</v>
      </c>
      <c r="Q43" s="26">
        <v>22</v>
      </c>
      <c r="R43" s="30">
        <v>604</v>
      </c>
      <c r="S43" s="38">
        <v>131.22</v>
      </c>
      <c r="T43" s="39">
        <v>1121331</v>
      </c>
      <c r="U43" s="11" t="str">
        <f t="shared" ref="U43:U46" si="11">MID(V43,1,9)</f>
        <v>2020/5/30</v>
      </c>
      <c r="V43" s="39" t="s">
        <v>194</v>
      </c>
      <c r="W43" s="36">
        <v>43985</v>
      </c>
      <c r="X43" s="36" t="s">
        <v>54</v>
      </c>
      <c r="Y43" s="36" t="s">
        <v>34</v>
      </c>
      <c r="Z43" s="47">
        <f t="shared" si="9"/>
        <v>40</v>
      </c>
      <c r="AA43" s="47">
        <f t="shared" si="10"/>
        <v>40</v>
      </c>
      <c r="AB43" s="47" t="s">
        <v>35</v>
      </c>
      <c r="AC43" s="75" t="s">
        <v>36</v>
      </c>
      <c r="AD43" s="47" t="s">
        <v>37</v>
      </c>
      <c r="AE43" s="18" t="s">
        <v>49</v>
      </c>
      <c r="AF43" s="18" t="s">
        <v>50</v>
      </c>
      <c r="AG43" s="18" t="s">
        <v>51</v>
      </c>
      <c r="AH43" s="15" t="s">
        <v>39</v>
      </c>
    </row>
    <row r="44" s="1" customFormat="1" spans="1:34">
      <c r="A44" s="15">
        <v>42</v>
      </c>
      <c r="B44" s="18" t="s">
        <v>195</v>
      </c>
      <c r="C44" s="55">
        <v>13624316564</v>
      </c>
      <c r="D44" s="56"/>
      <c r="E44" s="19">
        <v>6</v>
      </c>
      <c r="F44" s="19">
        <v>306</v>
      </c>
      <c r="G44" s="20">
        <v>136.03</v>
      </c>
      <c r="H44" s="21">
        <v>1120947</v>
      </c>
      <c r="I44" s="11" t="str">
        <f t="shared" si="8"/>
        <v>2020/7/12</v>
      </c>
      <c r="J44" s="21" t="s">
        <v>196</v>
      </c>
      <c r="K44" s="22">
        <v>44024</v>
      </c>
      <c r="L44" s="18" t="s">
        <v>27</v>
      </c>
      <c r="M44" s="18" t="s">
        <v>28</v>
      </c>
      <c r="N44" s="18" t="s">
        <v>139</v>
      </c>
      <c r="O44" s="12" t="s">
        <v>197</v>
      </c>
      <c r="P44" s="30">
        <v>13384318786</v>
      </c>
      <c r="Q44" s="13">
        <v>26</v>
      </c>
      <c r="R44" s="13">
        <v>204</v>
      </c>
      <c r="S44" s="38">
        <v>148.92</v>
      </c>
      <c r="T44" s="39">
        <v>1210855</v>
      </c>
      <c r="U44" s="11" t="str">
        <f t="shared" si="11"/>
        <v/>
      </c>
      <c r="V44" s="39"/>
      <c r="W44" s="36">
        <v>43969</v>
      </c>
      <c r="X44" s="36" t="str">
        <f>VLOOKUP(B44:B104,[1]认购签约台账!$A$5:$B$312,2,0)</f>
        <v>老带新</v>
      </c>
      <c r="Y44" s="36" t="s">
        <v>34</v>
      </c>
      <c r="Z44" s="47">
        <f t="shared" si="9"/>
        <v>55</v>
      </c>
      <c r="AA44" s="47">
        <f t="shared" si="10"/>
        <v>55</v>
      </c>
      <c r="AB44" s="47" t="s">
        <v>35</v>
      </c>
      <c r="AC44" s="75" t="s">
        <v>36</v>
      </c>
      <c r="AD44" s="47" t="s">
        <v>37</v>
      </c>
      <c r="AE44" s="18" t="s">
        <v>27</v>
      </c>
      <c r="AF44" s="18" t="s">
        <v>28</v>
      </c>
      <c r="AG44" s="18" t="s">
        <v>51</v>
      </c>
      <c r="AH44" s="15" t="s">
        <v>39</v>
      </c>
    </row>
    <row r="45" s="1" customFormat="1" spans="1:34">
      <c r="A45" s="15">
        <v>43</v>
      </c>
      <c r="B45" s="18" t="s">
        <v>198</v>
      </c>
      <c r="C45" s="55">
        <v>13944877190</v>
      </c>
      <c r="D45" s="56"/>
      <c r="E45" s="19">
        <v>6</v>
      </c>
      <c r="F45" s="19">
        <v>203</v>
      </c>
      <c r="G45" s="20">
        <v>135.36</v>
      </c>
      <c r="H45" s="21">
        <v>1117225</v>
      </c>
      <c r="I45" s="11" t="str">
        <f t="shared" si="8"/>
        <v>2020/8/14</v>
      </c>
      <c r="J45" s="21" t="s">
        <v>199</v>
      </c>
      <c r="K45" s="22">
        <v>44057</v>
      </c>
      <c r="L45" s="18" t="s">
        <v>27</v>
      </c>
      <c r="M45" s="18" t="s">
        <v>28</v>
      </c>
      <c r="N45" s="18" t="s">
        <v>139</v>
      </c>
      <c r="O45" s="12" t="s">
        <v>200</v>
      </c>
      <c r="P45" s="30">
        <v>18877770625</v>
      </c>
      <c r="Q45" s="13">
        <v>17</v>
      </c>
      <c r="R45" s="13">
        <v>204</v>
      </c>
      <c r="S45" s="38">
        <v>154.05</v>
      </c>
      <c r="T45" s="39">
        <v>1249181</v>
      </c>
      <c r="U45" s="11" t="str">
        <f t="shared" si="11"/>
        <v>2020/8/14</v>
      </c>
      <c r="V45" s="39" t="s">
        <v>201</v>
      </c>
      <c r="W45" s="36">
        <v>44057</v>
      </c>
      <c r="X45" s="36" t="str">
        <f>VLOOKUP(B45:B105,[1]认购签约台账!$A$5:$B$312,2,0)</f>
        <v>老带新</v>
      </c>
      <c r="Y45" s="36" t="s">
        <v>34</v>
      </c>
      <c r="Z45" s="47">
        <f t="shared" si="9"/>
        <v>0</v>
      </c>
      <c r="AA45" s="47">
        <f t="shared" si="10"/>
        <v>0</v>
      </c>
      <c r="AB45" s="47" t="s">
        <v>44</v>
      </c>
      <c r="AC45" s="75" t="s">
        <v>36</v>
      </c>
      <c r="AD45" s="47" t="s">
        <v>46</v>
      </c>
      <c r="AE45" s="18" t="s">
        <v>27</v>
      </c>
      <c r="AF45" s="18" t="s">
        <v>28</v>
      </c>
      <c r="AG45" s="18" t="s">
        <v>139</v>
      </c>
      <c r="AH45" s="15" t="s">
        <v>39</v>
      </c>
    </row>
    <row r="46" s="1" customFormat="1" spans="1:34">
      <c r="A46" s="15">
        <v>44</v>
      </c>
      <c r="B46" s="18" t="s">
        <v>200</v>
      </c>
      <c r="C46" s="55">
        <v>18877770625</v>
      </c>
      <c r="D46" s="56"/>
      <c r="E46" s="19">
        <v>17</v>
      </c>
      <c r="F46" s="19">
        <v>204</v>
      </c>
      <c r="G46" s="20">
        <v>154.05</v>
      </c>
      <c r="H46" s="21">
        <v>1249181</v>
      </c>
      <c r="I46" s="11" t="str">
        <f t="shared" si="8"/>
        <v>2020/8/14</v>
      </c>
      <c r="J46" s="39" t="s">
        <v>201</v>
      </c>
      <c r="K46" s="22">
        <v>44057</v>
      </c>
      <c r="L46" s="18" t="s">
        <v>27</v>
      </c>
      <c r="M46" s="18" t="s">
        <v>28</v>
      </c>
      <c r="N46" s="18" t="s">
        <v>139</v>
      </c>
      <c r="O46" s="12" t="s">
        <v>202</v>
      </c>
      <c r="P46" s="30">
        <v>13147758288</v>
      </c>
      <c r="Q46" s="13">
        <v>6</v>
      </c>
      <c r="R46" s="13">
        <v>304</v>
      </c>
      <c r="S46" s="38">
        <v>135.36</v>
      </c>
      <c r="T46" s="39">
        <v>1149105</v>
      </c>
      <c r="U46" s="11" t="str">
        <f t="shared" si="11"/>
        <v>2020/5/28</v>
      </c>
      <c r="V46" s="39" t="s">
        <v>203</v>
      </c>
      <c r="W46" s="36">
        <v>44006</v>
      </c>
      <c r="X46" s="36" t="str">
        <f>VLOOKUP(B46:B106,[1]认购签约台账!$A$5:$B$312,2,0)</f>
        <v>老带新</v>
      </c>
      <c r="Y46" s="36" t="s">
        <v>34</v>
      </c>
      <c r="Z46" s="47">
        <f t="shared" si="9"/>
        <v>51</v>
      </c>
      <c r="AA46" s="47">
        <f t="shared" si="10"/>
        <v>51</v>
      </c>
      <c r="AB46" s="47" t="s">
        <v>35</v>
      </c>
      <c r="AC46" s="75" t="s">
        <v>36</v>
      </c>
      <c r="AD46" s="47" t="s">
        <v>37</v>
      </c>
      <c r="AE46" s="18" t="s">
        <v>128</v>
      </c>
      <c r="AF46" s="18" t="s">
        <v>204</v>
      </c>
      <c r="AG46" s="18" t="s">
        <v>51</v>
      </c>
      <c r="AH46" s="15" t="s">
        <v>39</v>
      </c>
    </row>
  </sheetData>
  <autoFilter ref="A2:AI46">
    <extLst/>
  </autoFilter>
  <mergeCells count="1">
    <mergeCell ref="A1:AH1"/>
  </mergeCells>
  <pageMargins left="0" right="0" top="1" bottom="1" header="0.5" footer="0.5"/>
  <pageSetup paperSize="8" scale="5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workbookViewId="0">
      <selection activeCell="M23" sqref="M23"/>
    </sheetView>
  </sheetViews>
  <sheetFormatPr defaultColWidth="9" defaultRowHeight="14"/>
  <cols>
    <col min="1" max="1" width="7.12727272727273" style="1" customWidth="1"/>
    <col min="2" max="2" width="9" style="1"/>
    <col min="3" max="3" width="13.7545454545455" style="1"/>
    <col min="4" max="4" width="9" style="1" customWidth="1"/>
    <col min="5" max="5" width="5.54545454545455" style="1" customWidth="1"/>
    <col min="6" max="7" width="9.54545454545454" style="1" customWidth="1"/>
    <col min="8" max="8" width="14.7545454545455" style="1" customWidth="1"/>
    <col min="9" max="9" width="18.5454545454545" style="1" customWidth="1"/>
    <col min="10" max="10" width="10.6363636363636" style="1" customWidth="1"/>
    <col min="11" max="11" width="5.54545454545455" style="1" customWidth="1"/>
    <col min="12" max="12" width="9.54545454545454" style="1" customWidth="1"/>
    <col min="13" max="15" width="11.8181818181818" style="1" customWidth="1"/>
    <col min="16" max="17" width="5.54545454545455" style="1" customWidth="1"/>
    <col min="18" max="19" width="9.54545454545454" style="1" customWidth="1"/>
    <col min="20" max="20" width="15.5" style="1" customWidth="1"/>
    <col min="21" max="21" width="18.5454545454545" style="1" customWidth="1"/>
    <col min="22" max="23" width="13.8727272727273" style="2" customWidth="1"/>
    <col min="24" max="24" width="13.8727272727273" style="2" hidden="1" customWidth="1"/>
    <col min="25" max="26" width="13.6272727272727" style="3" customWidth="1"/>
    <col min="27" max="28" width="13.6272727272727" style="3" hidden="1" customWidth="1"/>
    <col min="29" max="29" width="33.3727272727273" style="3" customWidth="1"/>
    <col min="30" max="30" width="5.54545454545455" style="1" customWidth="1"/>
    <col min="31" max="31" width="9.54545454545454" style="1" customWidth="1"/>
    <col min="32" max="32" width="11.8181818181818" style="1" customWidth="1"/>
    <col min="33" max="33" width="8.63636363636364" style="1" customWidth="1"/>
    <col min="34" max="16382" width="9" style="1"/>
  </cols>
  <sheetData>
    <row r="1" s="1" customFormat="1" ht="15" spans="1:33">
      <c r="A1" s="4" t="s">
        <v>205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/>
      <c r="W1" s="31"/>
      <c r="X1" s="31"/>
      <c r="Y1" s="41"/>
      <c r="Z1" s="41"/>
      <c r="AA1" s="41"/>
      <c r="AB1" s="41"/>
      <c r="AC1" s="41"/>
      <c r="AD1" s="4"/>
      <c r="AE1" s="4"/>
      <c r="AF1" s="4"/>
      <c r="AG1" s="4"/>
    </row>
    <row r="2" s="1" customFormat="1" ht="70" spans="1:3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 t="s">
        <v>15</v>
      </c>
      <c r="U2" s="5" t="s">
        <v>9</v>
      </c>
      <c r="V2" s="5" t="s">
        <v>10</v>
      </c>
      <c r="W2" s="32" t="s">
        <v>16</v>
      </c>
      <c r="X2" s="33" t="s">
        <v>17</v>
      </c>
      <c r="Y2" s="42" t="s">
        <v>18</v>
      </c>
      <c r="Z2" s="43" t="s">
        <v>19</v>
      </c>
      <c r="AA2" s="44" t="s">
        <v>20</v>
      </c>
      <c r="AB2" s="44" t="s">
        <v>21</v>
      </c>
      <c r="AC2" s="45" t="s">
        <v>22</v>
      </c>
      <c r="AD2" s="46" t="s">
        <v>11</v>
      </c>
      <c r="AE2" s="46" t="s">
        <v>23</v>
      </c>
      <c r="AF2" s="46" t="s">
        <v>13</v>
      </c>
      <c r="AG2" s="52" t="s">
        <v>24</v>
      </c>
    </row>
    <row r="3" s="1" customFormat="1" spans="1:33">
      <c r="A3" s="6">
        <v>1</v>
      </c>
      <c r="B3" s="7" t="s">
        <v>206</v>
      </c>
      <c r="C3" s="8" t="s">
        <v>207</v>
      </c>
      <c r="D3" s="9">
        <v>1</v>
      </c>
      <c r="E3" s="9">
        <v>303</v>
      </c>
      <c r="F3" s="10">
        <v>119.98</v>
      </c>
      <c r="G3" s="11">
        <v>971137</v>
      </c>
      <c r="H3" s="11" t="str">
        <f t="shared" ref="H3:H7" si="0">MID(I3,1,9)</f>
        <v>2020/4/20</v>
      </c>
      <c r="I3" s="22" t="s">
        <v>208</v>
      </c>
      <c r="J3" s="22">
        <v>43941</v>
      </c>
      <c r="K3" s="23" t="s">
        <v>27</v>
      </c>
      <c r="L3" s="24" t="s">
        <v>71</v>
      </c>
      <c r="M3" s="24" t="s">
        <v>51</v>
      </c>
      <c r="N3" s="25" t="s">
        <v>209</v>
      </c>
      <c r="O3" s="25" t="s">
        <v>210</v>
      </c>
      <c r="P3" s="25" t="s">
        <v>211</v>
      </c>
      <c r="Q3" s="34" t="s">
        <v>212</v>
      </c>
      <c r="R3" s="35">
        <v>148.4</v>
      </c>
      <c r="S3" s="6">
        <v>1253093</v>
      </c>
      <c r="T3" s="11" t="str">
        <f t="shared" ref="T3:T11" si="1">MID(U3,1,9)</f>
        <v>2019/10/4</v>
      </c>
      <c r="U3" s="6" t="s">
        <v>213</v>
      </c>
      <c r="V3" s="36">
        <v>43911</v>
      </c>
      <c r="W3" s="36" t="str">
        <f>VLOOKUP(B3:B20,[1]认购签约台账!$A$5:$B$312,2,0)</f>
        <v>老带新</v>
      </c>
      <c r="X3" s="36" t="s">
        <v>34</v>
      </c>
      <c r="Y3" s="47">
        <f t="shared" ref="Y3:Y20" si="2">H3-V3</f>
        <v>30</v>
      </c>
      <c r="Z3" s="47">
        <f t="shared" ref="Z3:Z20" si="3">J3-V3</f>
        <v>30</v>
      </c>
      <c r="AA3" s="47" t="s">
        <v>35</v>
      </c>
      <c r="AB3" s="48"/>
      <c r="AC3" s="47" t="s">
        <v>37</v>
      </c>
      <c r="AD3" s="23" t="s">
        <v>27</v>
      </c>
      <c r="AE3" s="24" t="s">
        <v>71</v>
      </c>
      <c r="AF3" s="24" t="s">
        <v>29</v>
      </c>
      <c r="AG3" s="53" t="s">
        <v>214</v>
      </c>
    </row>
    <row r="4" s="1" customFormat="1" spans="1:33">
      <c r="A4" s="6">
        <v>2</v>
      </c>
      <c r="B4" s="12" t="s">
        <v>215</v>
      </c>
      <c r="C4" s="8">
        <v>18543173658</v>
      </c>
      <c r="D4" s="13">
        <v>22</v>
      </c>
      <c r="E4" s="13">
        <v>603</v>
      </c>
      <c r="F4" s="14">
        <v>131.22</v>
      </c>
      <c r="G4" s="15">
        <v>1126995</v>
      </c>
      <c r="H4" s="11" t="str">
        <f t="shared" si="0"/>
        <v>2020/4/17</v>
      </c>
      <c r="I4" s="22" t="s">
        <v>216</v>
      </c>
      <c r="J4" s="22">
        <v>43938</v>
      </c>
      <c r="K4" s="15" t="s">
        <v>128</v>
      </c>
      <c r="L4" s="15" t="s">
        <v>129</v>
      </c>
      <c r="M4" s="15" t="s">
        <v>29</v>
      </c>
      <c r="N4" s="12" t="s">
        <v>217</v>
      </c>
      <c r="O4" s="25" t="s">
        <v>218</v>
      </c>
      <c r="P4" s="13" t="s">
        <v>103</v>
      </c>
      <c r="Q4" s="13" t="s">
        <v>219</v>
      </c>
      <c r="R4" s="14">
        <v>131.25</v>
      </c>
      <c r="S4" s="15">
        <v>1087440</v>
      </c>
      <c r="T4" s="11" t="str">
        <f t="shared" si="1"/>
        <v>2020/1/12</v>
      </c>
      <c r="U4" s="15" t="s">
        <v>220</v>
      </c>
      <c r="V4" s="36">
        <v>43911</v>
      </c>
      <c r="W4" s="36" t="str">
        <f>VLOOKUP(B4:B20,[1]认购签约台账!$A$5:$B$312,2,0)</f>
        <v>老带新</v>
      </c>
      <c r="X4" s="36" t="s">
        <v>34</v>
      </c>
      <c r="Y4" s="47">
        <f t="shared" si="2"/>
        <v>27</v>
      </c>
      <c r="Z4" s="47">
        <f t="shared" si="3"/>
        <v>27</v>
      </c>
      <c r="AA4" s="47" t="s">
        <v>35</v>
      </c>
      <c r="AB4" s="48"/>
      <c r="AC4" s="47" t="s">
        <v>37</v>
      </c>
      <c r="AD4" s="15" t="s">
        <v>128</v>
      </c>
      <c r="AE4" s="15" t="s">
        <v>129</v>
      </c>
      <c r="AF4" s="15" t="s">
        <v>29</v>
      </c>
      <c r="AG4" s="53" t="s">
        <v>214</v>
      </c>
    </row>
    <row r="5" s="1" customFormat="1" spans="1:33">
      <c r="A5" s="6">
        <v>3</v>
      </c>
      <c r="B5" s="12" t="s">
        <v>221</v>
      </c>
      <c r="C5" s="8">
        <v>15526870882</v>
      </c>
      <c r="D5" s="13">
        <v>22</v>
      </c>
      <c r="E5" s="13">
        <v>702</v>
      </c>
      <c r="F5" s="14">
        <v>131.22</v>
      </c>
      <c r="G5" s="15">
        <v>1120083</v>
      </c>
      <c r="H5" s="11" t="str">
        <f t="shared" si="0"/>
        <v>2020/4/12</v>
      </c>
      <c r="I5" s="15" t="s">
        <v>222</v>
      </c>
      <c r="J5" s="22">
        <v>43932</v>
      </c>
      <c r="K5" s="15" t="s">
        <v>128</v>
      </c>
      <c r="L5" s="15" t="s">
        <v>223</v>
      </c>
      <c r="M5" s="15" t="s">
        <v>29</v>
      </c>
      <c r="N5" s="26" t="s">
        <v>224</v>
      </c>
      <c r="O5" s="25" t="s">
        <v>225</v>
      </c>
      <c r="P5" s="26" t="s">
        <v>211</v>
      </c>
      <c r="Q5" s="30" t="s">
        <v>226</v>
      </c>
      <c r="R5" s="37">
        <v>148.4</v>
      </c>
      <c r="S5" s="15">
        <v>1250770</v>
      </c>
      <c r="T5" s="11" t="str">
        <f t="shared" si="1"/>
        <v>2020/3/15</v>
      </c>
      <c r="U5" s="15" t="s">
        <v>227</v>
      </c>
      <c r="V5" s="36">
        <v>43911</v>
      </c>
      <c r="W5" s="36" t="s">
        <v>54</v>
      </c>
      <c r="X5" s="36" t="s">
        <v>34</v>
      </c>
      <c r="Y5" s="47">
        <f t="shared" si="2"/>
        <v>22</v>
      </c>
      <c r="Z5" s="47">
        <f t="shared" si="3"/>
        <v>21</v>
      </c>
      <c r="AA5" s="47" t="s">
        <v>35</v>
      </c>
      <c r="AB5" s="48"/>
      <c r="AC5" s="47" t="s">
        <v>37</v>
      </c>
      <c r="AD5" s="49" t="s">
        <v>27</v>
      </c>
      <c r="AE5" s="18" t="s">
        <v>71</v>
      </c>
      <c r="AF5" s="18" t="s">
        <v>29</v>
      </c>
      <c r="AG5" s="53" t="s">
        <v>214</v>
      </c>
    </row>
    <row r="6" s="1" customFormat="1" spans="1:33">
      <c r="A6" s="6">
        <v>4</v>
      </c>
      <c r="B6" s="12" t="s">
        <v>228</v>
      </c>
      <c r="C6" s="8">
        <v>13756212917</v>
      </c>
      <c r="D6" s="13">
        <v>1</v>
      </c>
      <c r="E6" s="13">
        <v>204</v>
      </c>
      <c r="F6" s="14">
        <v>120.7</v>
      </c>
      <c r="G6" s="16">
        <v>894570</v>
      </c>
      <c r="H6" s="11" t="str">
        <f t="shared" si="0"/>
        <v/>
      </c>
      <c r="I6" s="16"/>
      <c r="J6" s="22">
        <v>43950</v>
      </c>
      <c r="K6" s="15" t="s">
        <v>27</v>
      </c>
      <c r="L6" s="15" t="s">
        <v>28</v>
      </c>
      <c r="M6" s="15" t="s">
        <v>51</v>
      </c>
      <c r="N6" s="27" t="s">
        <v>229</v>
      </c>
      <c r="O6" s="25">
        <v>13654314280</v>
      </c>
      <c r="P6" s="26" t="s">
        <v>211</v>
      </c>
      <c r="Q6" s="30">
        <v>602</v>
      </c>
      <c r="R6" s="38">
        <v>148.4</v>
      </c>
      <c r="S6" s="39">
        <v>1273434</v>
      </c>
      <c r="T6" s="11" t="str">
        <f>MID(U6,1,10)</f>
        <v>2019/10/28</v>
      </c>
      <c r="U6" s="39" t="s">
        <v>230</v>
      </c>
      <c r="V6" s="36">
        <v>43911</v>
      </c>
      <c r="W6" s="36" t="s">
        <v>231</v>
      </c>
      <c r="X6" s="36" t="s">
        <v>34</v>
      </c>
      <c r="Y6" s="47" t="e">
        <f t="shared" si="2"/>
        <v>#VALUE!</v>
      </c>
      <c r="Z6" s="47">
        <f t="shared" si="3"/>
        <v>39</v>
      </c>
      <c r="AA6" s="47" t="s">
        <v>95</v>
      </c>
      <c r="AB6" s="47"/>
      <c r="AC6" s="47" t="s">
        <v>96</v>
      </c>
      <c r="AD6" s="49" t="s">
        <v>27</v>
      </c>
      <c r="AE6" s="15" t="s">
        <v>232</v>
      </c>
      <c r="AF6" s="15" t="s">
        <v>29</v>
      </c>
      <c r="AG6" s="53" t="s">
        <v>214</v>
      </c>
    </row>
    <row r="7" s="1" customFormat="1" spans="1:33">
      <c r="A7" s="6">
        <v>5</v>
      </c>
      <c r="B7" s="17" t="s">
        <v>233</v>
      </c>
      <c r="C7" s="8">
        <v>15843112715</v>
      </c>
      <c r="D7" s="13">
        <v>1</v>
      </c>
      <c r="E7" s="13">
        <v>601</v>
      </c>
      <c r="F7" s="14">
        <v>120.7</v>
      </c>
      <c r="G7" s="15">
        <v>1018162</v>
      </c>
      <c r="H7" s="11" t="str">
        <f t="shared" si="0"/>
        <v/>
      </c>
      <c r="I7" s="15"/>
      <c r="J7" s="22">
        <v>43953</v>
      </c>
      <c r="K7" s="15" t="s">
        <v>128</v>
      </c>
      <c r="L7" s="15" t="s">
        <v>129</v>
      </c>
      <c r="M7" s="15" t="s">
        <v>51</v>
      </c>
      <c r="N7" s="27" t="s">
        <v>229</v>
      </c>
      <c r="O7" s="25">
        <v>13654314280</v>
      </c>
      <c r="P7" s="26" t="s">
        <v>211</v>
      </c>
      <c r="Q7" s="30">
        <v>602</v>
      </c>
      <c r="R7" s="38">
        <v>148.4</v>
      </c>
      <c r="S7" s="39">
        <v>1273434</v>
      </c>
      <c r="T7" s="11" t="str">
        <f>MID(U7,1,8)</f>
        <v>2020/5/3</v>
      </c>
      <c r="U7" s="39" t="s">
        <v>234</v>
      </c>
      <c r="V7" s="36">
        <v>43911</v>
      </c>
      <c r="W7" s="36" t="str">
        <f>VLOOKUP(B7:B22,[1]认购签约台账!$A$5:$B$312,2,0)</f>
        <v>老带新</v>
      </c>
      <c r="X7" s="36" t="s">
        <v>34</v>
      </c>
      <c r="Y7" s="47" t="e">
        <f t="shared" si="2"/>
        <v>#VALUE!</v>
      </c>
      <c r="Z7" s="47">
        <f t="shared" si="3"/>
        <v>42</v>
      </c>
      <c r="AA7" s="47" t="s">
        <v>95</v>
      </c>
      <c r="AB7" s="47"/>
      <c r="AC7" s="47" t="s">
        <v>96</v>
      </c>
      <c r="AD7" s="49" t="s">
        <v>27</v>
      </c>
      <c r="AE7" s="15" t="s">
        <v>232</v>
      </c>
      <c r="AF7" s="18" t="s">
        <v>29</v>
      </c>
      <c r="AG7" s="53" t="s">
        <v>214</v>
      </c>
    </row>
    <row r="8" s="1" customFormat="1" spans="1:33">
      <c r="A8" s="6">
        <v>6</v>
      </c>
      <c r="B8" s="12" t="s">
        <v>235</v>
      </c>
      <c r="C8" s="8">
        <v>18186838708</v>
      </c>
      <c r="D8" s="13">
        <v>3</v>
      </c>
      <c r="E8" s="13">
        <v>402</v>
      </c>
      <c r="F8" s="14">
        <v>119.33</v>
      </c>
      <c r="G8" s="15">
        <v>1026388</v>
      </c>
      <c r="H8" s="11" t="str">
        <f t="shared" ref="H8:H10" si="4">MID(I8,1,8)</f>
        <v>2020/5/4</v>
      </c>
      <c r="I8" s="15" t="s">
        <v>236</v>
      </c>
      <c r="J8" s="22">
        <v>43955</v>
      </c>
      <c r="K8" s="15" t="s">
        <v>49</v>
      </c>
      <c r="L8" s="15" t="s">
        <v>136</v>
      </c>
      <c r="M8" s="15" t="s">
        <v>85</v>
      </c>
      <c r="N8" s="27" t="s">
        <v>237</v>
      </c>
      <c r="O8" s="25">
        <v>13843066625</v>
      </c>
      <c r="P8" s="13">
        <v>1</v>
      </c>
      <c r="Q8" s="13">
        <v>602</v>
      </c>
      <c r="R8" s="14">
        <v>119.98</v>
      </c>
      <c r="S8" s="40">
        <v>1028934</v>
      </c>
      <c r="T8" s="11" t="str">
        <f t="shared" si="1"/>
        <v/>
      </c>
      <c r="U8" s="40"/>
      <c r="V8" s="36">
        <v>43936</v>
      </c>
      <c r="W8" s="36" t="str">
        <f>VLOOKUP(B8:B22,[1]认购签约台账!$A$5:$B$312,2,0)</f>
        <v>老带新</v>
      </c>
      <c r="X8" s="36" t="s">
        <v>34</v>
      </c>
      <c r="Y8" s="47">
        <f t="shared" si="2"/>
        <v>19</v>
      </c>
      <c r="Z8" s="47">
        <f t="shared" si="3"/>
        <v>19</v>
      </c>
      <c r="AA8" s="47" t="s">
        <v>35</v>
      </c>
      <c r="AB8" s="48"/>
      <c r="AC8" s="47" t="s">
        <v>37</v>
      </c>
      <c r="AD8" s="15" t="s">
        <v>49</v>
      </c>
      <c r="AE8" s="15" t="s">
        <v>136</v>
      </c>
      <c r="AF8" s="15" t="s">
        <v>51</v>
      </c>
      <c r="AG8" s="53" t="s">
        <v>214</v>
      </c>
    </row>
    <row r="9" s="1" customFormat="1" spans="1:33">
      <c r="A9" s="6">
        <v>7</v>
      </c>
      <c r="B9" s="12" t="s">
        <v>238</v>
      </c>
      <c r="C9" s="8">
        <v>13844053680</v>
      </c>
      <c r="D9" s="13">
        <v>3</v>
      </c>
      <c r="E9" s="13">
        <v>403</v>
      </c>
      <c r="F9" s="14">
        <v>119.33</v>
      </c>
      <c r="G9" s="15">
        <v>1038025</v>
      </c>
      <c r="H9" s="11" t="str">
        <f t="shared" si="4"/>
        <v>2020/5/4</v>
      </c>
      <c r="I9" s="15" t="s">
        <v>239</v>
      </c>
      <c r="J9" s="22">
        <v>43955</v>
      </c>
      <c r="K9" s="15" t="s">
        <v>128</v>
      </c>
      <c r="L9" s="15" t="s">
        <v>129</v>
      </c>
      <c r="M9" s="15" t="s">
        <v>51</v>
      </c>
      <c r="N9" s="27" t="s">
        <v>240</v>
      </c>
      <c r="O9" s="25">
        <v>13844044496</v>
      </c>
      <c r="P9" s="28">
        <v>25</v>
      </c>
      <c r="Q9" s="28">
        <v>504</v>
      </c>
      <c r="R9" s="28">
        <v>148.9</v>
      </c>
      <c r="S9" s="15">
        <v>1241207</v>
      </c>
      <c r="T9" s="11" t="str">
        <f t="shared" si="1"/>
        <v>2020/3/14</v>
      </c>
      <c r="U9" s="15" t="s">
        <v>241</v>
      </c>
      <c r="V9" s="36">
        <v>43912</v>
      </c>
      <c r="W9" s="36" t="str">
        <f>VLOOKUP(B9:B22,[1]认购签约台账!$A$5:$B$312,2,0)</f>
        <v>老带新</v>
      </c>
      <c r="X9" s="36" t="s">
        <v>34</v>
      </c>
      <c r="Y9" s="47">
        <f t="shared" si="2"/>
        <v>43</v>
      </c>
      <c r="Z9" s="47">
        <f t="shared" si="3"/>
        <v>43</v>
      </c>
      <c r="AA9" s="47" t="s">
        <v>35</v>
      </c>
      <c r="AB9" s="48"/>
      <c r="AC9" s="47" t="s">
        <v>37</v>
      </c>
      <c r="AD9" s="18" t="s">
        <v>128</v>
      </c>
      <c r="AE9" s="29" t="s">
        <v>129</v>
      </c>
      <c r="AF9" s="29" t="s">
        <v>29</v>
      </c>
      <c r="AG9" s="53" t="s">
        <v>214</v>
      </c>
    </row>
    <row r="10" s="1" customFormat="1" spans="1:33">
      <c r="A10" s="6">
        <v>8</v>
      </c>
      <c r="B10" s="12" t="s">
        <v>242</v>
      </c>
      <c r="C10" s="8">
        <v>15243125250</v>
      </c>
      <c r="D10" s="13">
        <v>3</v>
      </c>
      <c r="E10" s="13">
        <v>202</v>
      </c>
      <c r="F10" s="14">
        <v>119.33</v>
      </c>
      <c r="G10" s="15">
        <v>979840</v>
      </c>
      <c r="H10" s="11" t="str">
        <f t="shared" si="4"/>
        <v>2020/5/5</v>
      </c>
      <c r="I10" s="15" t="s">
        <v>243</v>
      </c>
      <c r="J10" s="22">
        <v>43956</v>
      </c>
      <c r="K10" s="15" t="s">
        <v>128</v>
      </c>
      <c r="L10" s="15" t="s">
        <v>129</v>
      </c>
      <c r="M10" s="15" t="s">
        <v>51</v>
      </c>
      <c r="N10" s="27" t="s">
        <v>244</v>
      </c>
      <c r="O10" s="25">
        <v>13596419933</v>
      </c>
      <c r="P10" s="13">
        <v>3</v>
      </c>
      <c r="Q10" s="13">
        <v>203</v>
      </c>
      <c r="R10" s="14">
        <v>119.33</v>
      </c>
      <c r="S10" s="16">
        <v>996460</v>
      </c>
      <c r="T10" s="11" t="str">
        <f t="shared" si="1"/>
        <v>2019/9/26</v>
      </c>
      <c r="U10" s="16" t="s">
        <v>245</v>
      </c>
      <c r="V10" s="36">
        <v>43956</v>
      </c>
      <c r="W10" s="36" t="str">
        <f>VLOOKUP(B10:B22,[1]认购签约台账!$A$5:$B$312,2,0)</f>
        <v>老带新</v>
      </c>
      <c r="X10" s="36" t="s">
        <v>34</v>
      </c>
      <c r="Y10" s="47">
        <f t="shared" si="2"/>
        <v>0</v>
      </c>
      <c r="Z10" s="47">
        <f t="shared" si="3"/>
        <v>0</v>
      </c>
      <c r="AA10" s="47" t="s">
        <v>44</v>
      </c>
      <c r="AB10" s="48"/>
      <c r="AC10" s="47" t="s">
        <v>46</v>
      </c>
      <c r="AD10" s="18" t="s">
        <v>128</v>
      </c>
      <c r="AE10" s="26" t="s">
        <v>129</v>
      </c>
      <c r="AF10" s="26" t="s">
        <v>51</v>
      </c>
      <c r="AG10" s="53" t="s">
        <v>214</v>
      </c>
    </row>
    <row r="11" s="1" customFormat="1" spans="1:33">
      <c r="A11" s="6">
        <v>9</v>
      </c>
      <c r="B11" s="12" t="s">
        <v>186</v>
      </c>
      <c r="C11" s="8">
        <v>18844075788</v>
      </c>
      <c r="D11" s="13">
        <v>2</v>
      </c>
      <c r="E11" s="13">
        <v>302</v>
      </c>
      <c r="F11" s="14">
        <v>121.89</v>
      </c>
      <c r="G11" s="15">
        <v>1004427</v>
      </c>
      <c r="H11" s="11" t="str">
        <f t="shared" ref="H11:H15" si="5">MID(I11,1,9)</f>
        <v>2020/5/16</v>
      </c>
      <c r="I11" s="15" t="s">
        <v>107</v>
      </c>
      <c r="J11" s="22">
        <v>43967</v>
      </c>
      <c r="K11" s="15" t="s">
        <v>49</v>
      </c>
      <c r="L11" s="15" t="s">
        <v>50</v>
      </c>
      <c r="M11" s="15" t="s">
        <v>85</v>
      </c>
      <c r="N11" s="12" t="s">
        <v>106</v>
      </c>
      <c r="O11" s="25">
        <v>13578884773</v>
      </c>
      <c r="P11" s="13">
        <v>2</v>
      </c>
      <c r="Q11" s="13">
        <v>701</v>
      </c>
      <c r="R11" s="14">
        <v>122.61</v>
      </c>
      <c r="S11" s="15">
        <v>1052210</v>
      </c>
      <c r="T11" s="11" t="str">
        <f t="shared" si="1"/>
        <v>2020/5/16</v>
      </c>
      <c r="U11" s="15" t="s">
        <v>107</v>
      </c>
      <c r="V11" s="36">
        <v>43967</v>
      </c>
      <c r="W11" s="36" t="s">
        <v>54</v>
      </c>
      <c r="X11" s="36" t="s">
        <v>34</v>
      </c>
      <c r="Y11" s="47">
        <f t="shared" si="2"/>
        <v>0</v>
      </c>
      <c r="Z11" s="47">
        <f t="shared" si="3"/>
        <v>0</v>
      </c>
      <c r="AA11" s="47" t="s">
        <v>44</v>
      </c>
      <c r="AB11" s="48"/>
      <c r="AC11" s="47" t="s">
        <v>46</v>
      </c>
      <c r="AD11" s="15" t="s">
        <v>49</v>
      </c>
      <c r="AE11" s="15" t="s">
        <v>50</v>
      </c>
      <c r="AF11" s="15" t="s">
        <v>51</v>
      </c>
      <c r="AG11" s="53" t="s">
        <v>214</v>
      </c>
    </row>
    <row r="12" s="1" customFormat="1" spans="1:33">
      <c r="A12" s="6">
        <v>10</v>
      </c>
      <c r="B12" s="12" t="s">
        <v>246</v>
      </c>
      <c r="C12" s="8">
        <v>18043134170</v>
      </c>
      <c r="D12" s="13">
        <v>3</v>
      </c>
      <c r="E12" s="13">
        <v>401</v>
      </c>
      <c r="F12" s="14">
        <v>134.34</v>
      </c>
      <c r="G12" s="16">
        <v>1167165</v>
      </c>
      <c r="H12" s="11" t="str">
        <f t="shared" si="5"/>
        <v/>
      </c>
      <c r="I12" s="16"/>
      <c r="J12" s="22">
        <v>43972</v>
      </c>
      <c r="K12" s="15" t="s">
        <v>27</v>
      </c>
      <c r="L12" s="15" t="s">
        <v>71</v>
      </c>
      <c r="M12" s="15" t="s">
        <v>51</v>
      </c>
      <c r="N12" s="12" t="s">
        <v>247</v>
      </c>
      <c r="O12" s="25" t="s">
        <v>248</v>
      </c>
      <c r="P12" s="26" t="s">
        <v>211</v>
      </c>
      <c r="Q12" s="30" t="s">
        <v>249</v>
      </c>
      <c r="R12" s="37">
        <v>148.4</v>
      </c>
      <c r="S12" s="38">
        <v>1265879</v>
      </c>
      <c r="T12" s="11" t="str">
        <f>MID(U12,1,10)</f>
        <v>2019/10/11</v>
      </c>
      <c r="U12" s="38" t="s">
        <v>250</v>
      </c>
      <c r="V12" s="36">
        <v>43911</v>
      </c>
      <c r="W12" s="36" t="s">
        <v>32</v>
      </c>
      <c r="X12" s="36" t="s">
        <v>43</v>
      </c>
      <c r="Y12" s="47" t="e">
        <f t="shared" si="2"/>
        <v>#VALUE!</v>
      </c>
      <c r="Z12" s="47">
        <f t="shared" si="3"/>
        <v>61</v>
      </c>
      <c r="AA12" s="47" t="s">
        <v>95</v>
      </c>
      <c r="AB12" s="47"/>
      <c r="AC12" s="47" t="s">
        <v>96</v>
      </c>
      <c r="AD12" s="15" t="s">
        <v>27</v>
      </c>
      <c r="AE12" s="15" t="s">
        <v>71</v>
      </c>
      <c r="AF12" s="15" t="s">
        <v>29</v>
      </c>
      <c r="AG12" s="53" t="s">
        <v>214</v>
      </c>
    </row>
    <row r="13" s="1" customFormat="1" spans="1:33">
      <c r="A13" s="6">
        <v>11</v>
      </c>
      <c r="B13" s="18" t="s">
        <v>251</v>
      </c>
      <c r="C13" s="8">
        <v>17695531262</v>
      </c>
      <c r="D13" s="13">
        <v>2</v>
      </c>
      <c r="E13" s="13">
        <v>303</v>
      </c>
      <c r="F13" s="14">
        <v>121.89</v>
      </c>
      <c r="G13" s="16">
        <v>1004427</v>
      </c>
      <c r="H13" s="11" t="str">
        <f t="shared" si="5"/>
        <v/>
      </c>
      <c r="I13" s="16"/>
      <c r="J13" s="22">
        <v>43973</v>
      </c>
      <c r="K13" s="18" t="s">
        <v>128</v>
      </c>
      <c r="L13" s="29" t="s">
        <v>133</v>
      </c>
      <c r="M13" s="29" t="s">
        <v>29</v>
      </c>
      <c r="N13" s="30" t="s">
        <v>252</v>
      </c>
      <c r="O13" s="25">
        <v>13894807485</v>
      </c>
      <c r="P13" s="30">
        <v>25</v>
      </c>
      <c r="Q13" s="26">
        <v>303</v>
      </c>
      <c r="R13" s="37">
        <v>148.37</v>
      </c>
      <c r="S13" s="15">
        <v>1259679</v>
      </c>
      <c r="T13" s="11" t="str">
        <f t="shared" ref="T13:T16" si="6">MID(U13,1,9)</f>
        <v>2020/2/29</v>
      </c>
      <c r="U13" s="15" t="s">
        <v>253</v>
      </c>
      <c r="V13" s="36">
        <v>43913</v>
      </c>
      <c r="W13" s="36" t="s">
        <v>32</v>
      </c>
      <c r="X13" s="36" t="s">
        <v>43</v>
      </c>
      <c r="Y13" s="47" t="e">
        <f t="shared" si="2"/>
        <v>#VALUE!</v>
      </c>
      <c r="Z13" s="47">
        <f t="shared" si="3"/>
        <v>60</v>
      </c>
      <c r="AA13" s="47" t="s">
        <v>95</v>
      </c>
      <c r="AB13" s="47"/>
      <c r="AC13" s="47" t="s">
        <v>96</v>
      </c>
      <c r="AD13" s="18" t="s">
        <v>128</v>
      </c>
      <c r="AE13" s="29" t="s">
        <v>133</v>
      </c>
      <c r="AF13" s="29" t="s">
        <v>29</v>
      </c>
      <c r="AG13" s="53" t="s">
        <v>214</v>
      </c>
    </row>
    <row r="14" s="1" customFormat="1" spans="1:33">
      <c r="A14" s="6">
        <v>12</v>
      </c>
      <c r="B14" s="18" t="s">
        <v>254</v>
      </c>
      <c r="C14" s="8">
        <v>13756670550</v>
      </c>
      <c r="D14" s="13">
        <v>2</v>
      </c>
      <c r="E14" s="13">
        <v>603</v>
      </c>
      <c r="F14" s="14">
        <v>121.89</v>
      </c>
      <c r="G14" s="18">
        <v>1057917</v>
      </c>
      <c r="H14" s="11" t="str">
        <f t="shared" si="5"/>
        <v>2020/5/31</v>
      </c>
      <c r="I14" s="18" t="s">
        <v>255</v>
      </c>
      <c r="J14" s="22">
        <v>43983</v>
      </c>
      <c r="K14" s="18" t="s">
        <v>27</v>
      </c>
      <c r="L14" s="18" t="s">
        <v>28</v>
      </c>
      <c r="M14" s="18" t="s">
        <v>51</v>
      </c>
      <c r="N14" s="30" t="s">
        <v>105</v>
      </c>
      <c r="O14" s="25">
        <v>15164314901</v>
      </c>
      <c r="P14" s="19">
        <v>26</v>
      </c>
      <c r="Q14" s="19">
        <v>504</v>
      </c>
      <c r="R14" s="20">
        <v>148.92</v>
      </c>
      <c r="S14" s="21">
        <v>1230997</v>
      </c>
      <c r="T14" s="11" t="str">
        <f t="shared" si="6"/>
        <v/>
      </c>
      <c r="U14" s="21"/>
      <c r="V14" s="36">
        <v>43965</v>
      </c>
      <c r="W14" s="36" t="str">
        <f>VLOOKUP(B14:B22,[1]认购签约台账!$A$5:$B$312,2,0)</f>
        <v>老带新</v>
      </c>
      <c r="X14" s="36" t="s">
        <v>34</v>
      </c>
      <c r="Y14" s="47">
        <f t="shared" si="2"/>
        <v>17</v>
      </c>
      <c r="Z14" s="47">
        <f t="shared" si="3"/>
        <v>18</v>
      </c>
      <c r="AA14" s="47" t="s">
        <v>35</v>
      </c>
      <c r="AB14" s="48"/>
      <c r="AC14" s="47" t="s">
        <v>37</v>
      </c>
      <c r="AD14" s="50" t="s">
        <v>27</v>
      </c>
      <c r="AE14" s="51" t="s">
        <v>28</v>
      </c>
      <c r="AF14" s="51" t="s">
        <v>51</v>
      </c>
      <c r="AG14" s="53" t="s">
        <v>214</v>
      </c>
    </row>
    <row r="15" s="1" customFormat="1" spans="1:33">
      <c r="A15" s="6">
        <v>13</v>
      </c>
      <c r="B15" s="18" t="s">
        <v>256</v>
      </c>
      <c r="C15" s="8">
        <v>15354511881</v>
      </c>
      <c r="D15" s="13">
        <v>17</v>
      </c>
      <c r="E15" s="13">
        <v>402</v>
      </c>
      <c r="F15" s="14">
        <v>153.54</v>
      </c>
      <c r="G15" s="18">
        <v>1348800</v>
      </c>
      <c r="H15" s="11" t="str">
        <f t="shared" si="5"/>
        <v>2020/5/30</v>
      </c>
      <c r="I15" s="18" t="s">
        <v>257</v>
      </c>
      <c r="J15" s="22">
        <v>43983</v>
      </c>
      <c r="K15" s="18" t="s">
        <v>128</v>
      </c>
      <c r="L15" s="18" t="s">
        <v>223</v>
      </c>
      <c r="M15" s="18" t="s">
        <v>51</v>
      </c>
      <c r="N15" s="30" t="s">
        <v>258</v>
      </c>
      <c r="O15" s="25">
        <v>13843080919</v>
      </c>
      <c r="P15" s="19">
        <v>23</v>
      </c>
      <c r="Q15" s="19">
        <v>401</v>
      </c>
      <c r="R15" s="20">
        <v>131.92</v>
      </c>
      <c r="S15" s="21">
        <v>1079559</v>
      </c>
      <c r="T15" s="11" t="str">
        <f t="shared" si="6"/>
        <v>2020/3/13</v>
      </c>
      <c r="U15" s="21" t="s">
        <v>259</v>
      </c>
      <c r="V15" s="36">
        <v>43912</v>
      </c>
      <c r="W15" s="36" t="s">
        <v>54</v>
      </c>
      <c r="X15" s="36" t="s">
        <v>34</v>
      </c>
      <c r="Y15" s="47">
        <f t="shared" si="2"/>
        <v>69</v>
      </c>
      <c r="Z15" s="47">
        <f t="shared" si="3"/>
        <v>71</v>
      </c>
      <c r="AA15" s="47" t="s">
        <v>35</v>
      </c>
      <c r="AB15" s="48"/>
      <c r="AC15" s="47" t="s">
        <v>37</v>
      </c>
      <c r="AD15" s="50" t="s">
        <v>128</v>
      </c>
      <c r="AE15" s="51" t="s">
        <v>223</v>
      </c>
      <c r="AF15" s="51" t="s">
        <v>29</v>
      </c>
      <c r="AG15" s="53" t="s">
        <v>214</v>
      </c>
    </row>
    <row r="16" s="1" customFormat="1" spans="1:33">
      <c r="A16" s="6">
        <v>14</v>
      </c>
      <c r="B16" s="18" t="s">
        <v>260</v>
      </c>
      <c r="C16" s="8">
        <v>15567118216</v>
      </c>
      <c r="D16" s="13">
        <v>5</v>
      </c>
      <c r="E16" s="13">
        <v>402</v>
      </c>
      <c r="F16" s="14">
        <v>120.92</v>
      </c>
      <c r="G16" s="18">
        <v>1015551</v>
      </c>
      <c r="H16" s="11" t="str">
        <f t="shared" ref="H16:H18" si="7">MID(I16,1,8)</f>
        <v>2020/6/6</v>
      </c>
      <c r="I16" s="18" t="s">
        <v>261</v>
      </c>
      <c r="J16" s="22">
        <v>43988</v>
      </c>
      <c r="K16" s="18" t="s">
        <v>128</v>
      </c>
      <c r="L16" s="18" t="s">
        <v>129</v>
      </c>
      <c r="M16" s="18" t="s">
        <v>137</v>
      </c>
      <c r="N16" s="30" t="s">
        <v>262</v>
      </c>
      <c r="O16" s="25" t="s">
        <v>126</v>
      </c>
      <c r="P16" s="19">
        <v>5</v>
      </c>
      <c r="Q16" s="19">
        <v>502</v>
      </c>
      <c r="R16" s="20">
        <v>120.92</v>
      </c>
      <c r="S16" s="21">
        <v>1043602</v>
      </c>
      <c r="T16" s="11" t="str">
        <f t="shared" si="6"/>
        <v>2020/6/3-</v>
      </c>
      <c r="U16" s="18" t="s">
        <v>127</v>
      </c>
      <c r="V16" s="36">
        <v>43988</v>
      </c>
      <c r="W16" s="36" t="str">
        <f>VLOOKUP(B16:B22,[1]认购签约台账!$A$5:$B$312,2,0)</f>
        <v>老带新</v>
      </c>
      <c r="X16" s="36" t="s">
        <v>34</v>
      </c>
      <c r="Y16" s="47">
        <f t="shared" si="2"/>
        <v>0</v>
      </c>
      <c r="Z16" s="47">
        <f t="shared" si="3"/>
        <v>0</v>
      </c>
      <c r="AA16" s="47" t="s">
        <v>44</v>
      </c>
      <c r="AB16" s="48"/>
      <c r="AC16" s="47" t="s">
        <v>46</v>
      </c>
      <c r="AD16" s="50" t="s">
        <v>128</v>
      </c>
      <c r="AE16" s="51" t="s">
        <v>129</v>
      </c>
      <c r="AF16" s="51" t="s">
        <v>51</v>
      </c>
      <c r="AG16" s="53" t="s">
        <v>214</v>
      </c>
    </row>
    <row r="17" s="1" customFormat="1" spans="1:33">
      <c r="A17" s="6">
        <v>15</v>
      </c>
      <c r="B17" s="18" t="s">
        <v>263</v>
      </c>
      <c r="C17" s="8">
        <v>13654307333</v>
      </c>
      <c r="D17" s="13">
        <v>23</v>
      </c>
      <c r="E17" s="13">
        <v>606</v>
      </c>
      <c r="F17" s="14">
        <v>131.92</v>
      </c>
      <c r="G17" s="18">
        <v>1089266</v>
      </c>
      <c r="H17" s="11" t="str">
        <f t="shared" si="7"/>
        <v>2020/6/4</v>
      </c>
      <c r="I17" s="18" t="s">
        <v>264</v>
      </c>
      <c r="J17" s="22">
        <v>43988</v>
      </c>
      <c r="K17" s="18" t="s">
        <v>27</v>
      </c>
      <c r="L17" s="18" t="s">
        <v>71</v>
      </c>
      <c r="M17" s="18" t="s">
        <v>51</v>
      </c>
      <c r="N17" s="30" t="s">
        <v>247</v>
      </c>
      <c r="O17" s="25" t="s">
        <v>248</v>
      </c>
      <c r="P17" s="19" t="s">
        <v>211</v>
      </c>
      <c r="Q17" s="19" t="s">
        <v>249</v>
      </c>
      <c r="R17" s="20">
        <v>148.4</v>
      </c>
      <c r="S17" s="21">
        <v>1265879</v>
      </c>
      <c r="T17" s="11" t="str">
        <f>MID(U17,1,10)</f>
        <v>2019/10/11</v>
      </c>
      <c r="U17" s="21" t="s">
        <v>250</v>
      </c>
      <c r="V17" s="36">
        <v>43911</v>
      </c>
      <c r="W17" s="36" t="str">
        <f>VLOOKUP(B17:B22,[1]认购签约台账!$A$5:$B$312,2,0)</f>
        <v>老带新</v>
      </c>
      <c r="X17" s="36" t="s">
        <v>34</v>
      </c>
      <c r="Y17" s="47">
        <f t="shared" si="2"/>
        <v>75</v>
      </c>
      <c r="Z17" s="47">
        <f t="shared" si="3"/>
        <v>77</v>
      </c>
      <c r="AA17" s="47" t="s">
        <v>35</v>
      </c>
      <c r="AB17" s="48"/>
      <c r="AC17" s="47" t="s">
        <v>37</v>
      </c>
      <c r="AD17" s="50" t="s">
        <v>27</v>
      </c>
      <c r="AE17" s="51" t="s">
        <v>71</v>
      </c>
      <c r="AF17" s="26" t="s">
        <v>29</v>
      </c>
      <c r="AG17" s="53" t="s">
        <v>214</v>
      </c>
    </row>
    <row r="18" s="1" customFormat="1" spans="1:33">
      <c r="A18" s="6">
        <v>16</v>
      </c>
      <c r="B18" s="18" t="s">
        <v>265</v>
      </c>
      <c r="C18" s="8">
        <v>13843109589</v>
      </c>
      <c r="D18" s="19">
        <v>2</v>
      </c>
      <c r="E18" s="19">
        <v>204</v>
      </c>
      <c r="F18" s="20">
        <v>122.61</v>
      </c>
      <c r="G18" s="21">
        <v>938619</v>
      </c>
      <c r="H18" s="11" t="str">
        <f t="shared" si="7"/>
        <v>2020/6/9</v>
      </c>
      <c r="I18" s="21" t="s">
        <v>266</v>
      </c>
      <c r="J18" s="22">
        <v>43993</v>
      </c>
      <c r="K18" s="18" t="s">
        <v>27</v>
      </c>
      <c r="L18" s="18" t="s">
        <v>38</v>
      </c>
      <c r="M18" s="18" t="s">
        <v>137</v>
      </c>
      <c r="N18" s="30" t="s">
        <v>267</v>
      </c>
      <c r="O18" s="25">
        <v>13944809935</v>
      </c>
      <c r="P18" s="26">
        <v>1</v>
      </c>
      <c r="Q18" s="30">
        <v>702</v>
      </c>
      <c r="R18" s="38">
        <v>119.98</v>
      </c>
      <c r="S18" s="39">
        <v>1018645</v>
      </c>
      <c r="T18" s="11" t="str">
        <f t="shared" ref="T18:T20" si="8">MID(U18,1,9)</f>
        <v>2019/11/1</v>
      </c>
      <c r="U18" s="39" t="s">
        <v>268</v>
      </c>
      <c r="V18" s="36">
        <v>43946</v>
      </c>
      <c r="W18" s="36" t="str">
        <f>VLOOKUP(B18:B22,[1]认购签约台账!$A$5:$B$312,2,0)</f>
        <v>老带新</v>
      </c>
      <c r="X18" s="36" t="s">
        <v>34</v>
      </c>
      <c r="Y18" s="47">
        <f t="shared" si="2"/>
        <v>45</v>
      </c>
      <c r="Z18" s="47">
        <f t="shared" si="3"/>
        <v>47</v>
      </c>
      <c r="AA18" s="47" t="s">
        <v>35</v>
      </c>
      <c r="AB18" s="48"/>
      <c r="AC18" s="47" t="s">
        <v>37</v>
      </c>
      <c r="AD18" s="18" t="s">
        <v>27</v>
      </c>
      <c r="AE18" s="18" t="s">
        <v>38</v>
      </c>
      <c r="AF18" s="18" t="s">
        <v>51</v>
      </c>
      <c r="AG18" s="53" t="s">
        <v>214</v>
      </c>
    </row>
    <row r="19" s="1" customFormat="1" spans="1:33">
      <c r="A19" s="6">
        <v>17</v>
      </c>
      <c r="B19" s="18" t="s">
        <v>174</v>
      </c>
      <c r="C19" s="8">
        <v>13944139660</v>
      </c>
      <c r="D19" s="19">
        <v>23</v>
      </c>
      <c r="E19" s="19">
        <v>205</v>
      </c>
      <c r="F19" s="20">
        <v>131.25</v>
      </c>
      <c r="G19" s="21">
        <v>1083734</v>
      </c>
      <c r="H19" s="11" t="str">
        <f>MID(I19,1,9)</f>
        <v>2020/6/30</v>
      </c>
      <c r="I19" s="21" t="s">
        <v>175</v>
      </c>
      <c r="J19" s="22">
        <v>44011</v>
      </c>
      <c r="K19" s="18" t="s">
        <v>128</v>
      </c>
      <c r="L19" s="18" t="s">
        <v>133</v>
      </c>
      <c r="M19" s="18" t="s">
        <v>85</v>
      </c>
      <c r="N19" s="30" t="s">
        <v>252</v>
      </c>
      <c r="O19" s="25">
        <v>13894807485</v>
      </c>
      <c r="P19" s="26">
        <v>25</v>
      </c>
      <c r="Q19" s="30">
        <v>303</v>
      </c>
      <c r="R19" s="38">
        <v>148.37</v>
      </c>
      <c r="S19" s="39">
        <v>1259679</v>
      </c>
      <c r="T19" s="11" t="str">
        <f t="shared" si="8"/>
        <v>2020/2/29</v>
      </c>
      <c r="U19" s="39" t="s">
        <v>253</v>
      </c>
      <c r="V19" s="36">
        <v>43913</v>
      </c>
      <c r="W19" s="36" t="str">
        <f>VLOOKUP(B19:B22,[1]认购签约台账!$A$5:$B$312,2,0)</f>
        <v>老带新</v>
      </c>
      <c r="X19" s="36" t="s">
        <v>34</v>
      </c>
      <c r="Y19" s="47">
        <f t="shared" si="2"/>
        <v>99</v>
      </c>
      <c r="Z19" s="47">
        <f t="shared" si="3"/>
        <v>98</v>
      </c>
      <c r="AA19" s="47" t="s">
        <v>35</v>
      </c>
      <c r="AB19" s="48"/>
      <c r="AC19" s="47" t="s">
        <v>37</v>
      </c>
      <c r="AD19" s="18" t="s">
        <v>128</v>
      </c>
      <c r="AE19" s="18" t="s">
        <v>133</v>
      </c>
      <c r="AF19" s="18" t="s">
        <v>29</v>
      </c>
      <c r="AG19" s="53" t="s">
        <v>214</v>
      </c>
    </row>
    <row r="20" s="1" customFormat="1" spans="1:33">
      <c r="A20" s="6">
        <v>18</v>
      </c>
      <c r="B20" s="18" t="s">
        <v>269</v>
      </c>
      <c r="C20" s="8">
        <v>15764388899</v>
      </c>
      <c r="D20" s="19">
        <v>6</v>
      </c>
      <c r="E20" s="19">
        <v>501</v>
      </c>
      <c r="F20" s="20">
        <v>136.03</v>
      </c>
      <c r="G20" s="21">
        <v>1174010</v>
      </c>
      <c r="H20" s="11" t="str">
        <f>MID(I20,1,9)</f>
        <v>2020/6/15</v>
      </c>
      <c r="I20" s="21" t="s">
        <v>270</v>
      </c>
      <c r="J20" s="22">
        <v>44000</v>
      </c>
      <c r="K20" s="18" t="s">
        <v>49</v>
      </c>
      <c r="L20" s="18" t="s">
        <v>67</v>
      </c>
      <c r="M20" s="18" t="s">
        <v>137</v>
      </c>
      <c r="N20" s="30" t="s">
        <v>117</v>
      </c>
      <c r="O20" s="25">
        <v>18043026290</v>
      </c>
      <c r="P20" s="26">
        <v>2</v>
      </c>
      <c r="Q20" s="30">
        <v>501</v>
      </c>
      <c r="R20" s="38">
        <v>122.61</v>
      </c>
      <c r="S20" s="39">
        <v>1034274</v>
      </c>
      <c r="T20" s="11" t="str">
        <f t="shared" si="8"/>
        <v>2020/5/24</v>
      </c>
      <c r="U20" s="39" t="s">
        <v>118</v>
      </c>
      <c r="V20" s="36">
        <v>43975</v>
      </c>
      <c r="W20" s="36" t="str">
        <f>VLOOKUP(B20:B22,[1]认购签约台账!$A$5:$B$312,2,0)</f>
        <v>老带新</v>
      </c>
      <c r="X20" s="36" t="s">
        <v>34</v>
      </c>
      <c r="Y20" s="47">
        <f t="shared" si="2"/>
        <v>22</v>
      </c>
      <c r="Z20" s="47">
        <f t="shared" si="3"/>
        <v>25</v>
      </c>
      <c r="AA20" s="47" t="s">
        <v>35</v>
      </c>
      <c r="AB20" s="48"/>
      <c r="AC20" s="47" t="s">
        <v>37</v>
      </c>
      <c r="AD20" s="18" t="s">
        <v>49</v>
      </c>
      <c r="AE20" s="18" t="s">
        <v>67</v>
      </c>
      <c r="AF20" s="18" t="s">
        <v>85</v>
      </c>
      <c r="AG20" s="53" t="s">
        <v>214</v>
      </c>
    </row>
    <row r="21" s="1" customFormat="1" spans="22:29">
      <c r="V21" s="2"/>
      <c r="W21" s="2"/>
      <c r="X21" s="2"/>
      <c r="Y21" s="3"/>
      <c r="Z21" s="3"/>
      <c r="AA21" s="3"/>
      <c r="AB21" s="3"/>
      <c r="AC21" s="3"/>
    </row>
    <row r="22" s="1" customFormat="1" spans="22:29">
      <c r="V22" s="2"/>
      <c r="W22" s="2"/>
      <c r="X22" s="2"/>
      <c r="Y22" s="3"/>
      <c r="Z22" s="3"/>
      <c r="AA22" s="3"/>
      <c r="AB22" s="3"/>
      <c r="AC22" s="3"/>
    </row>
  </sheetData>
  <mergeCells count="1">
    <mergeCell ref="A1:A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未领取</vt:lpstr>
      <vt:lpstr>已领取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秦璇</cp:lastModifiedBy>
  <dcterms:created xsi:type="dcterms:W3CDTF">2022-03-03T06:08:00Z</dcterms:created>
  <dcterms:modified xsi:type="dcterms:W3CDTF">2022-03-04T07:59:36Z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696346846AF04AE48D04AD2F6C87794B</vt:lpwstr>
  </property>
  <property fmtid="{D5CDD505-2E9C-101B-9397-08002B2CF9AE}" pid="3" name="KSOProductBuildVer">
    <vt:lpwstr>2052-11.1.0.10356</vt:lpwstr>
  </property>
  <property fmtid="{D5CDD505-2E9C-101B-9397-08002B2CF9AE}" pid="4" name="KSOReadingLayout">
    <vt:bool>true</vt:bool>
  </property>
</Properties>
</file>